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075" windowHeight="11250" activeTab="3"/>
  </bookViews>
  <sheets>
    <sheet name="patrimoniale " sheetId="1" r:id="rId1"/>
    <sheet name="Foglio1" sheetId="2" r:id="rId2"/>
    <sheet name="patrim per assemblea" sheetId="3" r:id="rId3"/>
    <sheet name="CONSUNTIVO 2009" sheetId="4" r:id="rId4"/>
  </sheets>
  <definedNames/>
  <calcPr fullCalcOnLoad="1"/>
</workbook>
</file>

<file path=xl/sharedStrings.xml><?xml version="1.0" encoding="utf-8"?>
<sst xmlns="http://schemas.openxmlformats.org/spreadsheetml/2006/main" count="396" uniqueCount="159">
  <si>
    <t>preventivo rete  2009</t>
  </si>
  <si>
    <t>preventivo volontariato 2009</t>
  </si>
  <si>
    <t>QUOTE ASSOCIATIVE</t>
  </si>
  <si>
    <t>Quote tessere</t>
  </si>
  <si>
    <t>Totale</t>
  </si>
  <si>
    <t>CONTRIBUTI</t>
  </si>
  <si>
    <t xml:space="preserve">Contributi da Enti pubblici  </t>
  </si>
  <si>
    <t>Contributi associativi</t>
  </si>
  <si>
    <t xml:space="preserve">Giornata volontario Auser                         </t>
  </si>
  <si>
    <t xml:space="preserve">Totale </t>
  </si>
  <si>
    <t>RECUPERO SPESE ED ALTRI PROVENTI</t>
  </si>
  <si>
    <t>Proventi  STRAORDINARII  (recup. Aquilone2 -Inal -  recup altri-rettifiche )</t>
  </si>
  <si>
    <t>Partecipaz. Congressi   naz.le e reg.le</t>
  </si>
  <si>
    <t>Partec organismi reg.li e manifestazioni</t>
  </si>
  <si>
    <t xml:space="preserve">Varie (Informazione/comunicazione, ecc)) </t>
  </si>
  <si>
    <t>PROVENTI FINANZIARI</t>
  </si>
  <si>
    <t>Proventi straordinari</t>
  </si>
  <si>
    <t>Interessi attivi banca</t>
  </si>
  <si>
    <t>TOTALE  RICAVI</t>
  </si>
  <si>
    <t>CONTRIBUTI  E QUOTE AD ORGANISMI DIVERSI</t>
  </si>
  <si>
    <t>Contributi  organismi diversi</t>
  </si>
  <si>
    <t>Giornata volontariato Auser</t>
  </si>
  <si>
    <t>Costi raccolta fondi  (5/1000)</t>
  </si>
  <si>
    <t>SPESE DI ORGANIZZAZIONE</t>
  </si>
  <si>
    <t>Partecipazione convegni e manifestazioni</t>
  </si>
  <si>
    <t>Organizzazione convegni e manifestazioni regionali</t>
  </si>
  <si>
    <t>Partecip. Riunioni organismi nazionali</t>
  </si>
  <si>
    <t>Partecip. Riunioni organismi regionali</t>
  </si>
  <si>
    <t xml:space="preserve">Spese di rappresentanza </t>
  </si>
  <si>
    <t>spese di rendicontazione</t>
  </si>
  <si>
    <t>sub totale</t>
  </si>
  <si>
    <t>Rimborso kilometrico</t>
  </si>
  <si>
    <t>Spese informatizzazione</t>
  </si>
  <si>
    <t>Spese Assemblea annuale ( congressuale)</t>
  </si>
  <si>
    <t>Accant. assemblea congressuale/ ac Conferz Organizz</t>
  </si>
  <si>
    <t>SPESE SEDI OPERATIVE</t>
  </si>
  <si>
    <t>Spese sedi operative</t>
  </si>
  <si>
    <t>INFORMAZIONE E COMUNICAZIONE</t>
  </si>
  <si>
    <t>Promozione e Comunicazione</t>
  </si>
  <si>
    <t>Rassegna stampa</t>
  </si>
  <si>
    <t>Pubblicazione Universo Auser (l.22)</t>
  </si>
  <si>
    <t>Spese produzione e pubblicazione  (Bilancio sociale)</t>
  </si>
  <si>
    <t>SPESE  PROGETTI - STUDI E RICERCHE</t>
  </si>
  <si>
    <t xml:space="preserve">Costi Ufficio Progetti Regionale </t>
  </si>
  <si>
    <t>Costi  consulenze a  studi esterni</t>
  </si>
  <si>
    <t>Costi di ricerca-studi (COMIT TECN SCENTIFICO)</t>
  </si>
  <si>
    <t xml:space="preserve">Attività di formazione </t>
  </si>
  <si>
    <t>Progetti  formativi</t>
  </si>
  <si>
    <t>SPESE PER PERSONALE E COLLABORATORI</t>
  </si>
  <si>
    <t>Competenze lorde dipendenti</t>
  </si>
  <si>
    <t>Contributi sociali dipendente/ collaboratori</t>
  </si>
  <si>
    <t>I.N.A.I.L.</t>
  </si>
  <si>
    <t>Cooperlavoro carico Auser (fondo pensione integrativo)</t>
  </si>
  <si>
    <t>Rimborso spese  collaboratori /volontari</t>
  </si>
  <si>
    <t>Ticket mensa a favore personale ( collab+ serv.civ.)</t>
  </si>
  <si>
    <t>Elaborazione paghe e contributi</t>
  </si>
  <si>
    <t>Assicurazioni</t>
  </si>
  <si>
    <t>Spese mediche</t>
  </si>
  <si>
    <t>SPESE GENERALI</t>
  </si>
  <si>
    <t>Telefoniche</t>
  </si>
  <si>
    <t>AEM enegia elettrica</t>
  </si>
  <si>
    <t>Postali</t>
  </si>
  <si>
    <t>Cancelleria</t>
  </si>
  <si>
    <t>Varie</t>
  </si>
  <si>
    <t>Affitto</t>
  </si>
  <si>
    <t>Spese condominiali/spese legali</t>
  </si>
  <si>
    <t>Pulizia \Manutenzione ufficio</t>
  </si>
  <si>
    <t>Arredi manutenzione\riparazione</t>
  </si>
  <si>
    <t>Manutenzione\riparazione beni strumentali( computer)</t>
  </si>
  <si>
    <t>IMPOSTE E TASSE</t>
  </si>
  <si>
    <t>Irap</t>
  </si>
  <si>
    <t>AMMORTAMENTI - ACCANTONAMENTI</t>
  </si>
  <si>
    <t>Ammortamento mobili e arredi</t>
  </si>
  <si>
    <t>Ammortamento macchine elettroniche</t>
  </si>
  <si>
    <t>SOPPRAVVENIENZE PASSIVE</t>
  </si>
  <si>
    <t>Sopravvenienze passive</t>
  </si>
  <si>
    <t>ONERI FINANZIARI</t>
  </si>
  <si>
    <t>Interessi passivi a banche</t>
  </si>
  <si>
    <t>Commissioni - spese  ed altri oneri finanziari</t>
  </si>
  <si>
    <t>TOTALE COSTI</t>
  </si>
  <si>
    <t xml:space="preserve">TOTALE RICAVI </t>
  </si>
  <si>
    <t>DISAVANZO/ AVANZO</t>
  </si>
  <si>
    <t>POLITICA E SOLIDARIETA' INTERNAZIONALE/naz.le</t>
  </si>
  <si>
    <t>Attività di politica internazionale/naz.le</t>
  </si>
  <si>
    <t>Solidarietà internazionale/naz.le</t>
  </si>
  <si>
    <t>Progetti: Filo d'Argento - Rete(L.22) -Serv. Civile - Violenza anziane</t>
  </si>
  <si>
    <t>PREVENTIVO  consolidato 2009</t>
  </si>
  <si>
    <t>Autostrade/parcheggi/treni  ecc ( SPESE DI TRASPORTO)</t>
  </si>
  <si>
    <t xml:space="preserve">Imposta tasse - altre (valori bollati /tassa registro/rifiuti)        </t>
  </si>
  <si>
    <t xml:space="preserve">SPESE PER FORMAZIONE </t>
  </si>
  <si>
    <t>Abbonamenti giornali riviste ecc.</t>
  </si>
  <si>
    <t>Libri - pubblicazioni - riviste (consulta lavorat)</t>
  </si>
  <si>
    <t>Collaboratori coordinati continuati+  lav accessorio (voucer)</t>
  </si>
  <si>
    <t>CONSUNTIVO AUSER REGIONALE LOMBARDIA</t>
  </si>
  <si>
    <t>CONSUNTIVO AUSER VOLONTARAITO LOMBARDIA</t>
  </si>
  <si>
    <t>CONSUNTIVO AGGREGATO</t>
  </si>
  <si>
    <t xml:space="preserve">CONSUNTIVO AGGREGATO 2010 </t>
  </si>
  <si>
    <t xml:space="preserve"> </t>
  </si>
  <si>
    <t>ATTIVITA'</t>
  </si>
  <si>
    <t>AGGREGATO</t>
  </si>
  <si>
    <t>PASSIVITA'</t>
  </si>
  <si>
    <t>CASSA CONTANTI</t>
  </si>
  <si>
    <t>CASSA CONTANTI DA UNIPOL BANCA</t>
  </si>
  <si>
    <t>DEBITI VERSO FORNITORI</t>
  </si>
  <si>
    <t>cassa CONTANTI valuta estera</t>
  </si>
  <si>
    <t>BANCA C/C 5277</t>
  </si>
  <si>
    <t>DEBITI DIVERSI (ERARIO )</t>
  </si>
  <si>
    <t>BANCA C/C 4670</t>
  </si>
  <si>
    <t>RATEI PASSIVI</t>
  </si>
  <si>
    <t>FONDO T.F.R.</t>
  </si>
  <si>
    <t>FONDO FILO D'ARGENTO</t>
  </si>
  <si>
    <t>BANCA C/ DEPOSITO</t>
  </si>
  <si>
    <t>OBBLIGAZIONI</t>
  </si>
  <si>
    <t>FONDI AMMORTAMENTO</t>
  </si>
  <si>
    <t>CREDITI</t>
  </si>
  <si>
    <t>PATRIMONIO NETTO</t>
  </si>
  <si>
    <t>RATEI ATTIVI</t>
  </si>
  <si>
    <t>DEPOSITI CAUZIONALI</t>
  </si>
  <si>
    <t>MACCHINE ELETTRONICHE - SOFTWARE</t>
  </si>
  <si>
    <t>PARTECIPAZIONI ASSOCIATIVE</t>
  </si>
  <si>
    <t>MOBILI</t>
  </si>
  <si>
    <t>DISAVANZO D'ESERCIZIO ECONOMICO</t>
  </si>
  <si>
    <t>DISAVANZO D'ESERCIZIO</t>
  </si>
  <si>
    <t>AVANZO D'ESERCIZIO</t>
  </si>
  <si>
    <t>TOTALE ATTIVITA'</t>
  </si>
  <si>
    <t>TOTALE PASSIVITA'</t>
  </si>
  <si>
    <t xml:space="preserve">PARTITE DI GIRO </t>
  </si>
  <si>
    <t>QUOTE TESSERE 2008 NAZIONALE</t>
  </si>
  <si>
    <t>LICENZE</t>
  </si>
  <si>
    <t>totale</t>
  </si>
  <si>
    <t>STATO PATRIMONIALE  AGGREGATO  2009</t>
  </si>
  <si>
    <t>AUSER REGIONALE LOMBARDIA RETE 2009</t>
  </si>
  <si>
    <t xml:space="preserve">AUSER VOLONTARIATO LOMBARDIA  - AUSER REGIONALE LOMBARDIA </t>
  </si>
  <si>
    <t>ASUER VOLONTARIATO LOMBARDIA 2009</t>
  </si>
  <si>
    <t>ASSICURAZIONI E KASKO  2009</t>
  </si>
  <si>
    <t xml:space="preserve">ONERI </t>
  </si>
  <si>
    <r>
      <t xml:space="preserve">                              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 xml:space="preserve"> PROVENTI </t>
    </r>
  </si>
  <si>
    <t>Contributi ad Auser</t>
  </si>
  <si>
    <t>Ammortamento Automezzi</t>
  </si>
  <si>
    <t>BANCA C/C 6198</t>
  </si>
  <si>
    <t>RISCONTI ATTIVI</t>
  </si>
  <si>
    <t>BANCA UNIPOL   c/c 3514+ c/c 3905( FONDO RISERVA)</t>
  </si>
  <si>
    <t>AUTOMEZZI</t>
  </si>
  <si>
    <t>QUOTE AUSER NAZ.LE (Assic/Tess/licenze/mat. vario)</t>
  </si>
  <si>
    <t>DEBITI DIVERSI VS STRUTTURE</t>
  </si>
  <si>
    <t>FONDO RISERVA INVENTARIO CESPITI</t>
  </si>
  <si>
    <t>QUOTE 5 PER MILLE NON DISTRIBUITE</t>
  </si>
  <si>
    <t>CREDITI DIVERSI</t>
  </si>
  <si>
    <t xml:space="preserve">FONDO RISERVA </t>
  </si>
  <si>
    <t>CONSUNTIVO 2009 AUSER REGIONALE LOMBARDIA E AUSER VOLONTARIATO LOMBARDIA - AGGREGATO 2009</t>
  </si>
  <si>
    <t>FONDO ROTAZIONE</t>
  </si>
  <si>
    <t>FONDO INTEGRAZIONE PROGETTO TELEFONIA</t>
  </si>
  <si>
    <r>
      <t xml:space="preserve">Contributi da organizzazioni promotrici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        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      </t>
    </r>
  </si>
  <si>
    <r>
      <t xml:space="preserve">Raccolta fondi       (5/ MILLE)                                       </t>
    </r>
    <r>
      <rPr>
        <sz val="10"/>
        <rFont val="Arial"/>
        <family val="2"/>
      </rPr>
      <t xml:space="preserve">                          </t>
    </r>
  </si>
  <si>
    <t xml:space="preserve">Finanziamento ufficio progetti reg.le   </t>
  </si>
  <si>
    <r>
      <t xml:space="preserve">Contributi per PROGETTI ( Vda - Coesione sociale -  L:22-  da Auser ecc)    </t>
    </r>
    <r>
      <rPr>
        <sz val="10"/>
        <rFont val="Arial"/>
        <family val="2"/>
      </rPr>
      <t xml:space="preserve">               </t>
    </r>
  </si>
  <si>
    <r>
      <t xml:space="preserve">Contributi da privati (liberalità -   club imprenditori amici)         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</t>
    </r>
  </si>
  <si>
    <t>sub tot</t>
  </si>
  <si>
    <t>tsub tot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</si>
</sst>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0_-;\-* #,##0.0000_-;_-* &quot;-&quot;??_-;_-@_-"/>
  </numFmts>
  <fonts count="2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8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7" fillId="0" borderId="1" xfId="16" applyNumberFormat="1" applyFont="1" applyBorder="1" applyAlignment="1">
      <alignment/>
    </xf>
    <xf numFmtId="164" fontId="0" fillId="0" borderId="1" xfId="16" applyNumberFormat="1" applyBorder="1" applyAlignment="1">
      <alignment/>
    </xf>
    <xf numFmtId="164" fontId="0" fillId="0" borderId="1" xfId="16" applyNumberFormat="1" applyFont="1" applyBorder="1" applyAlignment="1">
      <alignment/>
    </xf>
    <xf numFmtId="0" fontId="0" fillId="0" borderId="1" xfId="0" applyFont="1" applyBorder="1" applyAlignment="1">
      <alignment horizontal="left" indent="2"/>
    </xf>
    <xf numFmtId="164" fontId="0" fillId="0" borderId="1" xfId="16" applyNumberFormat="1" applyFill="1" applyBorder="1" applyAlignment="1">
      <alignment/>
    </xf>
    <xf numFmtId="164" fontId="0" fillId="0" borderId="1" xfId="16" applyNumberFormat="1" applyFont="1" applyFill="1" applyBorder="1" applyAlignment="1">
      <alignment/>
    </xf>
    <xf numFmtId="0" fontId="2" fillId="3" borderId="1" xfId="0" applyFont="1" applyFill="1" applyBorder="1" applyAlignment="1">
      <alignment horizontal="left" indent="2"/>
    </xf>
    <xf numFmtId="164" fontId="8" fillId="3" borderId="1" xfId="16" applyNumberFormat="1" applyFont="1" applyFill="1" applyBorder="1" applyAlignment="1">
      <alignment/>
    </xf>
    <xf numFmtId="164" fontId="2" fillId="3" borderId="1" xfId="16" applyNumberFormat="1" applyFont="1" applyFill="1" applyBorder="1" applyAlignment="1">
      <alignment/>
    </xf>
    <xf numFmtId="164" fontId="2" fillId="3" borderId="1" xfId="16" applyNumberFormat="1" applyFont="1" applyFill="1" applyBorder="1" applyAlignment="1">
      <alignment/>
    </xf>
    <xf numFmtId="43" fontId="2" fillId="0" borderId="1" xfId="15" applyFont="1" applyFill="1" applyBorder="1" applyAlignment="1">
      <alignment/>
    </xf>
    <xf numFmtId="0" fontId="2" fillId="0" borderId="1" xfId="0" applyFont="1" applyBorder="1" applyAlignment="1">
      <alignment horizontal="left" indent="2"/>
    </xf>
    <xf numFmtId="164" fontId="2" fillId="0" borderId="1" xfId="16" applyNumberFormat="1" applyFont="1" applyFill="1" applyBorder="1" applyAlignment="1">
      <alignment/>
    </xf>
    <xf numFmtId="164" fontId="2" fillId="0" borderId="1" xfId="16" applyNumberFormat="1" applyFont="1" applyFill="1" applyBorder="1" applyAlignment="1">
      <alignment/>
    </xf>
    <xf numFmtId="0" fontId="9" fillId="0" borderId="1" xfId="0" applyFont="1" applyBorder="1" applyAlignment="1">
      <alignment horizontal="left" indent="2"/>
    </xf>
    <xf numFmtId="0" fontId="0" fillId="0" borderId="1" xfId="0" applyFont="1" applyFill="1" applyBorder="1" applyAlignment="1">
      <alignment horizontal="left" indent="2"/>
    </xf>
    <xf numFmtId="43" fontId="7" fillId="0" borderId="1" xfId="15" applyFont="1" applyBorder="1" applyAlignment="1">
      <alignment/>
    </xf>
    <xf numFmtId="43" fontId="0" fillId="0" borderId="1" xfId="15" applyFill="1" applyBorder="1" applyAlignment="1">
      <alignment/>
    </xf>
    <xf numFmtId="43" fontId="0" fillId="0" borderId="1" xfId="15" applyFont="1" applyFill="1" applyBorder="1" applyAlignment="1">
      <alignment/>
    </xf>
    <xf numFmtId="0" fontId="2" fillId="0" borderId="1" xfId="0" applyFont="1" applyBorder="1" applyAlignment="1">
      <alignment horizontal="left"/>
    </xf>
    <xf numFmtId="43" fontId="8" fillId="3" borderId="1" xfId="15" applyFont="1" applyFill="1" applyBorder="1" applyAlignment="1">
      <alignment/>
    </xf>
    <xf numFmtId="43" fontId="2" fillId="3" borderId="1" xfId="15" applyFont="1" applyFill="1" applyBorder="1" applyAlignment="1">
      <alignment/>
    </xf>
    <xf numFmtId="43" fontId="2" fillId="3" borderId="1" xfId="15" applyFont="1" applyFill="1" applyBorder="1" applyAlignment="1">
      <alignment/>
    </xf>
    <xf numFmtId="43" fontId="2" fillId="0" borderId="1" xfId="15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43" fontId="8" fillId="2" borderId="1" xfId="15" applyFont="1" applyFill="1" applyBorder="1" applyAlignment="1">
      <alignment/>
    </xf>
    <xf numFmtId="43" fontId="2" fillId="2" borderId="1" xfId="15" applyFont="1" applyFill="1" applyBorder="1" applyAlignment="1">
      <alignment/>
    </xf>
    <xf numFmtId="43" fontId="2" fillId="2" borderId="1" xfId="15" applyNumberFormat="1" applyFont="1" applyFill="1" applyBorder="1" applyAlignment="1">
      <alignment/>
    </xf>
    <xf numFmtId="43" fontId="2" fillId="2" borderId="1" xfId="15" applyFont="1" applyFill="1" applyBorder="1" applyAlignment="1">
      <alignment/>
    </xf>
    <xf numFmtId="43" fontId="0" fillId="2" borderId="1" xfId="15" applyFill="1" applyBorder="1" applyAlignment="1">
      <alignment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 horizontal="center" wrapText="1"/>
    </xf>
    <xf numFmtId="43" fontId="10" fillId="0" borderId="1" xfId="15" applyFont="1" applyFill="1" applyBorder="1" applyAlignment="1">
      <alignment/>
    </xf>
    <xf numFmtId="0" fontId="9" fillId="3" borderId="1" xfId="0" applyFont="1" applyFill="1" applyBorder="1" applyAlignment="1">
      <alignment horizontal="left" indent="2"/>
    </xf>
    <xf numFmtId="43" fontId="9" fillId="3" borderId="1" xfId="15" applyFont="1" applyFill="1" applyBorder="1" applyAlignment="1">
      <alignment/>
    </xf>
    <xf numFmtId="43" fontId="7" fillId="0" borderId="1" xfId="15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2"/>
    </xf>
    <xf numFmtId="43" fontId="8" fillId="0" borderId="1" xfId="15" applyFont="1" applyFill="1" applyBorder="1" applyAlignment="1">
      <alignment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/>
    </xf>
    <xf numFmtId="164" fontId="7" fillId="0" borderId="1" xfId="16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16" applyNumberFormat="1" applyFont="1" applyFill="1" applyBorder="1" applyAlignment="1">
      <alignment/>
    </xf>
    <xf numFmtId="164" fontId="0" fillId="0" borderId="1" xfId="16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8" fillId="0" borderId="1" xfId="16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43" fontId="0" fillId="0" borderId="2" xfId="15" applyFont="1" applyFill="1" applyBorder="1" applyAlignment="1">
      <alignment/>
    </xf>
    <xf numFmtId="164" fontId="12" fillId="3" borderId="1" xfId="16" applyNumberFormat="1" applyFont="1" applyFill="1" applyBorder="1" applyAlignment="1">
      <alignment/>
    </xf>
    <xf numFmtId="164" fontId="8" fillId="2" borderId="1" xfId="16" applyNumberFormat="1" applyFont="1" applyFill="1" applyBorder="1" applyAlignment="1">
      <alignment/>
    </xf>
    <xf numFmtId="164" fontId="2" fillId="2" borderId="1" xfId="16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3" fillId="2" borderId="1" xfId="16" applyNumberFormat="1" applyFont="1" applyFill="1" applyBorder="1" applyAlignment="1">
      <alignment/>
    </xf>
    <xf numFmtId="164" fontId="7" fillId="0" borderId="1" xfId="16" applyNumberFormat="1" applyFont="1" applyBorder="1" applyAlignment="1">
      <alignment/>
    </xf>
    <xf numFmtId="43" fontId="8" fillId="0" borderId="1" xfId="15" applyFont="1" applyBorder="1" applyAlignment="1">
      <alignment/>
    </xf>
    <xf numFmtId="164" fontId="8" fillId="3" borderId="1" xfId="16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64" fontId="7" fillId="0" borderId="1" xfId="16" applyNumberFormat="1" applyFont="1" applyFill="1" applyBorder="1" applyAlignment="1">
      <alignment/>
    </xf>
    <xf numFmtId="164" fontId="8" fillId="2" borderId="1" xfId="16" applyNumberFormat="1" applyFont="1" applyFill="1" applyBorder="1" applyAlignment="1">
      <alignment/>
    </xf>
    <xf numFmtId="43" fontId="8" fillId="2" borderId="1" xfId="0" applyNumberFormat="1" applyFont="1" applyFill="1" applyBorder="1" applyAlignment="1">
      <alignment/>
    </xf>
    <xf numFmtId="43" fontId="0" fillId="4" borderId="1" xfId="15" applyFill="1" applyBorder="1" applyAlignment="1">
      <alignment/>
    </xf>
    <xf numFmtId="0" fontId="0" fillId="4" borderId="1" xfId="0" applyFill="1" applyBorder="1" applyAlignment="1">
      <alignment/>
    </xf>
    <xf numFmtId="0" fontId="7" fillId="4" borderId="1" xfId="0" applyFont="1" applyFill="1" applyBorder="1" applyAlignment="1">
      <alignment/>
    </xf>
    <xf numFmtId="43" fontId="7" fillId="4" borderId="1" xfId="0" applyNumberFormat="1" applyFont="1" applyFill="1" applyBorder="1" applyAlignment="1">
      <alignment/>
    </xf>
    <xf numFmtId="43" fontId="2" fillId="4" borderId="1" xfId="15" applyFont="1" applyFill="1" applyBorder="1" applyAlignment="1">
      <alignment/>
    </xf>
    <xf numFmtId="43" fontId="7" fillId="4" borderId="1" xfId="15" applyFont="1" applyFill="1" applyBorder="1" applyAlignment="1">
      <alignment/>
    </xf>
    <xf numFmtId="43" fontId="8" fillId="4" borderId="1" xfId="15" applyFont="1" applyFill="1" applyBorder="1" applyAlignment="1">
      <alignment/>
    </xf>
    <xf numFmtId="0" fontId="8" fillId="4" borderId="1" xfId="0" applyFont="1" applyFill="1" applyBorder="1" applyAlignment="1">
      <alignment/>
    </xf>
    <xf numFmtId="43" fontId="0" fillId="4" borderId="1" xfId="15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3" fontId="13" fillId="4" borderId="1" xfId="15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8" fillId="0" borderId="1" xfId="16" applyNumberFormat="1" applyFont="1" applyBorder="1" applyAlignment="1">
      <alignment/>
    </xf>
    <xf numFmtId="43" fontId="8" fillId="3" borderId="1" xfId="15" applyFont="1" applyFill="1" applyBorder="1" applyAlignment="1">
      <alignment/>
    </xf>
    <xf numFmtId="43" fontId="8" fillId="2" borderId="1" xfId="15" applyFont="1" applyFill="1" applyBorder="1" applyAlignment="1">
      <alignment/>
    </xf>
    <xf numFmtId="164" fontId="8" fillId="0" borderId="1" xfId="16" applyNumberFormat="1" applyFont="1" applyFill="1" applyBorder="1" applyAlignment="1">
      <alignment/>
    </xf>
    <xf numFmtId="43" fontId="8" fillId="0" borderId="1" xfId="15" applyFont="1" applyFill="1" applyBorder="1" applyAlignment="1">
      <alignment/>
    </xf>
    <xf numFmtId="43" fontId="7" fillId="0" borderId="1" xfId="15" applyFont="1" applyBorder="1" applyAlignment="1">
      <alignment/>
    </xf>
    <xf numFmtId="43" fontId="7" fillId="0" borderId="1" xfId="15" applyFont="1" applyFill="1" applyBorder="1" applyAlignment="1">
      <alignment/>
    </xf>
    <xf numFmtId="0" fontId="16" fillId="0" borderId="1" xfId="0" applyFont="1" applyFill="1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43" fontId="0" fillId="0" borderId="0" xfId="0" applyNumberFormat="1" applyFill="1" applyBorder="1" applyAlignment="1">
      <alignment/>
    </xf>
    <xf numFmtId="0" fontId="14" fillId="2" borderId="1" xfId="0" applyFont="1" applyFill="1" applyBorder="1" applyAlignment="1">
      <alignment horizontal="left" wrapText="1"/>
    </xf>
    <xf numFmtId="43" fontId="2" fillId="0" borderId="1" xfId="15" applyFont="1" applyBorder="1" applyAlignment="1">
      <alignment/>
    </xf>
    <xf numFmtId="43" fontId="8" fillId="3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4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0" fillId="0" borderId="1" xfId="0" applyFill="1" applyBorder="1" applyAlignment="1">
      <alignment horizontal="left" inden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5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43" fontId="0" fillId="0" borderId="0" xfId="15" applyAlignment="1">
      <alignment/>
    </xf>
    <xf numFmtId="0" fontId="0" fillId="0" borderId="5" xfId="0" applyFill="1" applyBorder="1" applyAlignment="1">
      <alignment/>
    </xf>
    <xf numFmtId="43" fontId="0" fillId="0" borderId="1" xfId="15" applyFont="1" applyBorder="1" applyAlignment="1">
      <alignment/>
    </xf>
    <xf numFmtId="0" fontId="2" fillId="5" borderId="7" xfId="0" applyFont="1" applyFill="1" applyBorder="1" applyAlignment="1">
      <alignment/>
    </xf>
    <xf numFmtId="43" fontId="2" fillId="2" borderId="8" xfId="15" applyFont="1" applyFill="1" applyBorder="1" applyAlignment="1">
      <alignment/>
    </xf>
    <xf numFmtId="0" fontId="20" fillId="0" borderId="9" xfId="0" applyFont="1" applyBorder="1" applyAlignment="1">
      <alignment/>
    </xf>
    <xf numFmtId="0" fontId="0" fillId="0" borderId="10" xfId="0" applyBorder="1" applyAlignment="1">
      <alignment/>
    </xf>
    <xf numFmtId="164" fontId="21" fillId="0" borderId="1" xfId="16" applyNumberFormat="1" applyFont="1" applyBorder="1" applyAlignment="1">
      <alignment/>
    </xf>
    <xf numFmtId="0" fontId="9" fillId="0" borderId="11" xfId="0" applyFont="1" applyBorder="1" applyAlignment="1">
      <alignment/>
    </xf>
    <xf numFmtId="0" fontId="22" fillId="0" borderId="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1" fillId="0" borderId="1" xfId="0" applyFont="1" applyBorder="1" applyAlignment="1">
      <alignment wrapText="1"/>
    </xf>
    <xf numFmtId="164" fontId="7" fillId="3" borderId="1" xfId="16" applyNumberFormat="1" applyFont="1" applyFill="1" applyBorder="1" applyAlignment="1">
      <alignment/>
    </xf>
    <xf numFmtId="43" fontId="0" fillId="0" borderId="5" xfId="15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Font="1" applyFill="1" applyBorder="1" applyAlignment="1">
      <alignment/>
    </xf>
    <xf numFmtId="0" fontId="4" fillId="0" borderId="1" xfId="0" applyFont="1" applyFill="1" applyBorder="1" applyAlignment="1">
      <alignment/>
    </xf>
    <xf numFmtId="43" fontId="0" fillId="0" borderId="10" xfId="15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5" xfId="15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2" xfId="15" applyFont="1" applyBorder="1" applyAlignment="1">
      <alignment/>
    </xf>
    <xf numFmtId="43" fontId="2" fillId="0" borderId="6" xfId="15" applyFont="1" applyBorder="1" applyAlignment="1">
      <alignment/>
    </xf>
    <xf numFmtId="0" fontId="9" fillId="2" borderId="13" xfId="0" applyFont="1" applyFill="1" applyBorder="1" applyAlignment="1">
      <alignment/>
    </xf>
    <xf numFmtId="0" fontId="0" fillId="0" borderId="14" xfId="0" applyBorder="1" applyAlignment="1">
      <alignment/>
    </xf>
    <xf numFmtId="164" fontId="21" fillId="0" borderId="15" xfId="16" applyNumberFormat="1" applyFont="1" applyBorder="1" applyAlignment="1">
      <alignment/>
    </xf>
    <xf numFmtId="164" fontId="0" fillId="0" borderId="12" xfId="16" applyNumberFormat="1" applyBorder="1" applyAlignment="1">
      <alignment/>
    </xf>
    <xf numFmtId="164" fontId="21" fillId="0" borderId="12" xfId="16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43" fontId="2" fillId="2" borderId="17" xfId="15" applyFont="1" applyFill="1" applyBorder="1" applyAlignment="1">
      <alignment/>
    </xf>
    <xf numFmtId="43" fontId="2" fillId="2" borderId="18" xfId="15" applyFont="1" applyFill="1" applyBorder="1" applyAlignment="1">
      <alignment/>
    </xf>
    <xf numFmtId="43" fontId="2" fillId="5" borderId="19" xfId="15" applyFont="1" applyFill="1" applyBorder="1" applyAlignment="1">
      <alignment/>
    </xf>
    <xf numFmtId="43" fontId="2" fillId="2" borderId="20" xfId="15" applyFont="1" applyFill="1" applyBorder="1" applyAlignment="1">
      <alignment/>
    </xf>
    <xf numFmtId="0" fontId="20" fillId="0" borderId="1" xfId="0" applyFont="1" applyBorder="1" applyAlignment="1">
      <alignment/>
    </xf>
    <xf numFmtId="164" fontId="20" fillId="0" borderId="1" xfId="16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164" fontId="21" fillId="0" borderId="1" xfId="0" applyNumberFormat="1" applyFont="1" applyBorder="1" applyAlignment="1">
      <alignment/>
    </xf>
    <xf numFmtId="43" fontId="0" fillId="4" borderId="1" xfId="15" applyFont="1" applyFill="1" applyBorder="1" applyAlignment="1">
      <alignment/>
    </xf>
    <xf numFmtId="43" fontId="15" fillId="3" borderId="1" xfId="15" applyFont="1" applyFill="1" applyBorder="1" applyAlignment="1">
      <alignment/>
    </xf>
    <xf numFmtId="164" fontId="13" fillId="2" borderId="21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43" fontId="0" fillId="0" borderId="0" xfId="15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64" fontId="0" fillId="0" borderId="0" xfId="16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43" fontId="7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164" fontId="8" fillId="0" borderId="0" xfId="16" applyNumberFormat="1" applyFont="1" applyFill="1" applyBorder="1" applyAlignment="1">
      <alignment/>
    </xf>
    <xf numFmtId="43" fontId="9" fillId="0" borderId="0" xfId="15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2" fillId="0" borderId="0" xfId="15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43" fontId="13" fillId="0" borderId="12" xfId="15" applyFont="1" applyBorder="1" applyAlignment="1">
      <alignment/>
    </xf>
    <xf numFmtId="43" fontId="10" fillId="0" borderId="1" xfId="15" applyFont="1" applyBorder="1" applyAlignment="1">
      <alignment/>
    </xf>
    <xf numFmtId="43" fontId="13" fillId="0" borderId="6" xfId="15" applyFont="1" applyBorder="1" applyAlignment="1">
      <alignment/>
    </xf>
    <xf numFmtId="43" fontId="10" fillId="0" borderId="5" xfId="15" applyFont="1" applyBorder="1" applyAlignment="1">
      <alignment/>
    </xf>
    <xf numFmtId="0" fontId="10" fillId="0" borderId="1" xfId="0" applyFont="1" applyBorder="1" applyAlignment="1">
      <alignment/>
    </xf>
    <xf numFmtId="43" fontId="13" fillId="0" borderId="1" xfId="15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6">
      <selection activeCell="G49" sqref="G49"/>
    </sheetView>
  </sheetViews>
  <sheetFormatPr defaultColWidth="9.140625" defaultRowHeight="12.75"/>
  <cols>
    <col min="1" max="1" width="49.28125" style="0" customWidth="1"/>
    <col min="2" max="2" width="14.00390625" style="0" bestFit="1" customWidth="1"/>
    <col min="3" max="3" width="16.28125" style="0" customWidth="1"/>
    <col min="4" max="4" width="14.00390625" style="0" bestFit="1" customWidth="1"/>
    <col min="5" max="5" width="48.00390625" style="0" customWidth="1"/>
    <col min="6" max="6" width="11.28125" style="0" bestFit="1" customWidth="1"/>
    <col min="7" max="7" width="12.8515625" style="0" customWidth="1"/>
    <col min="8" max="8" width="14.00390625" style="0" bestFit="1" customWidth="1"/>
  </cols>
  <sheetData>
    <row r="1" spans="1:8" ht="54">
      <c r="A1" s="107" t="s">
        <v>132</v>
      </c>
      <c r="B1" s="107"/>
      <c r="C1" s="107"/>
      <c r="D1" s="107" t="s">
        <v>97</v>
      </c>
      <c r="E1" s="108"/>
      <c r="F1" s="109"/>
      <c r="G1" s="109"/>
      <c r="H1" s="109"/>
    </row>
    <row r="2" spans="1:5" ht="18">
      <c r="A2" s="110" t="s">
        <v>130</v>
      </c>
      <c r="B2" s="111"/>
      <c r="C2" s="112"/>
      <c r="D2" s="113"/>
      <c r="E2" s="114"/>
    </row>
    <row r="3" spans="3:5" ht="13.5" thickBot="1">
      <c r="C3" s="87"/>
      <c r="D3" s="87"/>
      <c r="E3" s="87"/>
    </row>
    <row r="4" spans="1:8" ht="45.75">
      <c r="A4" s="115" t="s">
        <v>98</v>
      </c>
      <c r="B4" s="99" t="s">
        <v>131</v>
      </c>
      <c r="C4" s="99" t="s">
        <v>133</v>
      </c>
      <c r="D4" s="142" t="s">
        <v>99</v>
      </c>
      <c r="E4" s="115" t="s">
        <v>100</v>
      </c>
      <c r="F4" s="99" t="s">
        <v>131</v>
      </c>
      <c r="G4" s="99" t="s">
        <v>133</v>
      </c>
      <c r="H4" s="142" t="s">
        <v>99</v>
      </c>
    </row>
    <row r="5" spans="1:8" ht="18">
      <c r="A5" s="116"/>
      <c r="B5" s="5"/>
      <c r="C5" s="5"/>
      <c r="D5" s="139"/>
      <c r="E5" s="135"/>
      <c r="F5" s="5"/>
      <c r="G5" s="5"/>
      <c r="H5" s="117"/>
    </row>
    <row r="6" spans="1:8" ht="12.75">
      <c r="A6" s="118" t="s">
        <v>101</v>
      </c>
      <c r="B6" s="6">
        <v>17.43</v>
      </c>
      <c r="C6" s="6">
        <v>2512.36</v>
      </c>
      <c r="D6" s="140">
        <f>B6+C6</f>
        <v>2529.79</v>
      </c>
      <c r="E6" s="133" t="s">
        <v>143</v>
      </c>
      <c r="F6" s="6">
        <v>98041.34</v>
      </c>
      <c r="G6" s="119"/>
      <c r="H6" s="141">
        <f>F6+G6</f>
        <v>98041.34</v>
      </c>
    </row>
    <row r="7" spans="1:8" ht="12.75">
      <c r="A7" s="118" t="s">
        <v>102</v>
      </c>
      <c r="B7" s="119"/>
      <c r="C7" s="6">
        <v>278.95</v>
      </c>
      <c r="D7" s="140">
        <f aca="true" t="shared" si="0" ref="D7:D31">B7+C7</f>
        <v>278.95</v>
      </c>
      <c r="E7" t="s">
        <v>146</v>
      </c>
      <c r="G7" s="6">
        <v>240947.84</v>
      </c>
      <c r="H7" s="141">
        <f aca="true" t="shared" si="1" ref="H7:H31">F7+G7</f>
        <v>240947.84</v>
      </c>
    </row>
    <row r="8" spans="1:8" ht="12.75">
      <c r="A8" s="118" t="s">
        <v>104</v>
      </c>
      <c r="B8" s="6">
        <v>158</v>
      </c>
      <c r="C8" s="6"/>
      <c r="D8" s="140">
        <f t="shared" si="0"/>
        <v>158</v>
      </c>
      <c r="E8" s="6" t="s">
        <v>103</v>
      </c>
      <c r="F8" s="6">
        <v>7959.17</v>
      </c>
      <c r="G8" s="6">
        <v>38845.17</v>
      </c>
      <c r="H8" s="141">
        <f t="shared" si="1"/>
        <v>46804.34</v>
      </c>
    </row>
    <row r="9" spans="1:8" ht="12.75">
      <c r="A9" s="118" t="s">
        <v>105</v>
      </c>
      <c r="B9" s="6">
        <v>77219.81</v>
      </c>
      <c r="C9" s="6"/>
      <c r="D9" s="140">
        <f t="shared" si="0"/>
        <v>77219.81</v>
      </c>
      <c r="E9" s="133" t="s">
        <v>144</v>
      </c>
      <c r="F9" s="6">
        <v>2619</v>
      </c>
      <c r="G9" s="6"/>
      <c r="H9" s="141">
        <f t="shared" si="1"/>
        <v>2619</v>
      </c>
    </row>
    <row r="10" spans="1:8" ht="12.75">
      <c r="A10" s="118" t="s">
        <v>139</v>
      </c>
      <c r="B10" s="133">
        <v>2864.24</v>
      </c>
      <c r="C10" s="6"/>
      <c r="D10" s="140">
        <f t="shared" si="0"/>
        <v>2864.24</v>
      </c>
      <c r="E10" s="6" t="s">
        <v>106</v>
      </c>
      <c r="F10" s="6">
        <v>4281.05</v>
      </c>
      <c r="G10" s="6">
        <v>8791.26</v>
      </c>
      <c r="H10" s="141">
        <f t="shared" si="1"/>
        <v>13072.310000000001</v>
      </c>
    </row>
    <row r="11" spans="1:8" ht="12.75">
      <c r="A11" s="118" t="s">
        <v>107</v>
      </c>
      <c r="B11" s="6"/>
      <c r="C11" s="6">
        <v>282062.45</v>
      </c>
      <c r="D11" s="140">
        <f t="shared" si="0"/>
        <v>282062.45</v>
      </c>
      <c r="E11" s="137" t="s">
        <v>147</v>
      </c>
      <c r="G11" s="6">
        <v>10000</v>
      </c>
      <c r="H11" s="141">
        <f t="shared" si="1"/>
        <v>10000</v>
      </c>
    </row>
    <row r="12" spans="1:8" ht="12.75">
      <c r="A12" s="118" t="s">
        <v>141</v>
      </c>
      <c r="B12" s="6"/>
      <c r="C12" s="6">
        <v>570313.67</v>
      </c>
      <c r="D12" s="140">
        <f t="shared" si="0"/>
        <v>570313.67</v>
      </c>
      <c r="E12" s="6" t="s">
        <v>108</v>
      </c>
      <c r="F12" s="6">
        <v>3310.91</v>
      </c>
      <c r="G12" s="6">
        <v>12825.31</v>
      </c>
      <c r="H12" s="141">
        <f t="shared" si="1"/>
        <v>16136.22</v>
      </c>
    </row>
    <row r="13" spans="1:8" ht="12.75">
      <c r="A13" s="118" t="s">
        <v>111</v>
      </c>
      <c r="B13" s="6">
        <v>956.2</v>
      </c>
      <c r="C13" s="6"/>
      <c r="D13" s="140">
        <f aca="true" t="shared" si="2" ref="D13:D23">B13+C13</f>
        <v>956.2</v>
      </c>
      <c r="E13" s="6" t="s">
        <v>109</v>
      </c>
      <c r="F13" s="6"/>
      <c r="G13" s="6">
        <v>4195.91</v>
      </c>
      <c r="H13" s="141">
        <f t="shared" si="1"/>
        <v>4195.91</v>
      </c>
    </row>
    <row r="14" spans="1:8" ht="12.75">
      <c r="A14" s="118" t="s">
        <v>112</v>
      </c>
      <c r="B14" s="6">
        <v>24890.2</v>
      </c>
      <c r="C14" s="6"/>
      <c r="D14" s="140">
        <f t="shared" si="2"/>
        <v>24890.2</v>
      </c>
      <c r="E14" s="26" t="s">
        <v>110</v>
      </c>
      <c r="F14" s="6"/>
      <c r="G14" s="121">
        <v>28420</v>
      </c>
      <c r="H14" s="141">
        <f t="shared" si="1"/>
        <v>28420</v>
      </c>
    </row>
    <row r="15" spans="1:8" ht="12.75">
      <c r="A15" s="118" t="s">
        <v>114</v>
      </c>
      <c r="B15" s="6">
        <v>27067.07</v>
      </c>
      <c r="C15" s="6">
        <v>3806.12</v>
      </c>
      <c r="D15" s="140">
        <f t="shared" si="2"/>
        <v>30873.19</v>
      </c>
      <c r="E15" s="138" t="s">
        <v>148</v>
      </c>
      <c r="F15" s="6"/>
      <c r="G15" s="133">
        <v>243883.4</v>
      </c>
      <c r="H15" s="141">
        <f t="shared" si="1"/>
        <v>243883.4</v>
      </c>
    </row>
    <row r="16" spans="1:8" ht="12.75">
      <c r="A16" s="118" t="s">
        <v>116</v>
      </c>
      <c r="B16" s="6">
        <v>105494.43</v>
      </c>
      <c r="C16" s="6"/>
      <c r="D16" s="140">
        <f t="shared" si="2"/>
        <v>105494.43</v>
      </c>
      <c r="E16" s="5" t="s">
        <v>150</v>
      </c>
      <c r="F16" s="5"/>
      <c r="G16" s="6">
        <v>150000</v>
      </c>
      <c r="H16" s="100">
        <f t="shared" si="1"/>
        <v>150000</v>
      </c>
    </row>
    <row r="17" spans="1:8" ht="12.75">
      <c r="A17" s="118" t="s">
        <v>117</v>
      </c>
      <c r="B17" s="6">
        <v>7598.74</v>
      </c>
      <c r="C17" s="6">
        <v>2000</v>
      </c>
      <c r="D17" s="140">
        <f t="shared" si="2"/>
        <v>9598.74</v>
      </c>
      <c r="E17" s="5" t="s">
        <v>151</v>
      </c>
      <c r="F17" s="5"/>
      <c r="G17" s="6">
        <v>240000</v>
      </c>
      <c r="H17" s="100">
        <f t="shared" si="1"/>
        <v>240000</v>
      </c>
    </row>
    <row r="18" spans="1:8" ht="12.75">
      <c r="A18" s="118" t="s">
        <v>118</v>
      </c>
      <c r="B18" s="6">
        <v>840</v>
      </c>
      <c r="C18" s="6">
        <v>15364.29</v>
      </c>
      <c r="D18" s="140">
        <f t="shared" si="2"/>
        <v>16204.29</v>
      </c>
      <c r="E18" s="6"/>
      <c r="F18" s="6"/>
      <c r="G18" s="6"/>
      <c r="H18" s="100">
        <f t="shared" si="1"/>
        <v>0</v>
      </c>
    </row>
    <row r="19" spans="1:8" ht="12.75">
      <c r="A19" s="118" t="s">
        <v>120</v>
      </c>
      <c r="B19" s="6">
        <v>1524.78</v>
      </c>
      <c r="C19" s="6">
        <v>250.41</v>
      </c>
      <c r="D19" s="140">
        <f t="shared" si="2"/>
        <v>1775.19</v>
      </c>
      <c r="E19" s="6"/>
      <c r="F19" s="6"/>
      <c r="G19" s="6"/>
      <c r="H19" s="100">
        <f t="shared" si="1"/>
        <v>0</v>
      </c>
    </row>
    <row r="20" spans="1:8" ht="12.75">
      <c r="A20" s="118" t="s">
        <v>142</v>
      </c>
      <c r="B20" s="6"/>
      <c r="C20" s="6">
        <v>17000</v>
      </c>
      <c r="D20" s="140">
        <f t="shared" si="2"/>
        <v>17000</v>
      </c>
      <c r="E20" s="6" t="s">
        <v>113</v>
      </c>
      <c r="F20" s="6">
        <v>168</v>
      </c>
      <c r="G20" s="6">
        <v>1700</v>
      </c>
      <c r="H20" s="100">
        <f>F20+G20</f>
        <v>1868</v>
      </c>
    </row>
    <row r="21" spans="1:8" ht="12.75">
      <c r="A21" s="118" t="s">
        <v>140</v>
      </c>
      <c r="B21" s="134">
        <v>2200</v>
      </c>
      <c r="C21" s="6"/>
      <c r="D21" s="140">
        <f t="shared" si="2"/>
        <v>2200</v>
      </c>
      <c r="E21" s="5" t="s">
        <v>145</v>
      </c>
      <c r="F21" s="136">
        <v>1524.78</v>
      </c>
      <c r="G21" s="119">
        <v>8052.3</v>
      </c>
      <c r="H21" s="141">
        <f>F21+G21</f>
        <v>9577.08</v>
      </c>
    </row>
    <row r="22" spans="1:8" ht="12.75">
      <c r="A22" s="118" t="s">
        <v>119</v>
      </c>
      <c r="B22" s="6"/>
      <c r="C22" s="6"/>
      <c r="D22" s="140">
        <f t="shared" si="2"/>
        <v>0</v>
      </c>
      <c r="E22" s="132"/>
      <c r="F22" s="6"/>
      <c r="G22" s="6"/>
      <c r="H22" s="141">
        <f t="shared" si="1"/>
        <v>0</v>
      </c>
    </row>
    <row r="23" spans="2:8" ht="12.75">
      <c r="B23" s="6"/>
      <c r="C23" s="6"/>
      <c r="D23" s="140">
        <f t="shared" si="2"/>
        <v>0</v>
      </c>
      <c r="E23" s="132"/>
      <c r="F23" s="6"/>
      <c r="G23" s="6"/>
      <c r="H23" s="141">
        <f t="shared" si="1"/>
        <v>0</v>
      </c>
    </row>
    <row r="24" spans="1:8" ht="12.75">
      <c r="A24" s="120" t="s">
        <v>121</v>
      </c>
      <c r="C24" s="6">
        <v>81405.93</v>
      </c>
      <c r="D24" s="140">
        <f>B29+C24</f>
        <v>84972.9</v>
      </c>
      <c r="E24" s="132" t="s">
        <v>115</v>
      </c>
      <c r="F24" s="6">
        <v>136493.62</v>
      </c>
      <c r="G24" s="6">
        <v>15667.51</v>
      </c>
      <c r="H24" s="141">
        <f>F24+G24</f>
        <v>152161.13</v>
      </c>
    </row>
    <row r="25" spans="5:8" ht="12.75">
      <c r="E25" s="132"/>
      <c r="F25" s="6"/>
      <c r="G25" s="6"/>
      <c r="H25" s="141">
        <f t="shared" si="1"/>
        <v>0</v>
      </c>
    </row>
    <row r="26" spans="2:8" ht="12.75">
      <c r="B26" s="6"/>
      <c r="C26" s="6"/>
      <c r="D26" s="140">
        <f t="shared" si="0"/>
        <v>0</v>
      </c>
      <c r="E26" s="132"/>
      <c r="F26" s="6"/>
      <c r="G26" s="6"/>
      <c r="H26" s="141">
        <f t="shared" si="1"/>
        <v>0</v>
      </c>
    </row>
    <row r="27" spans="2:8" ht="12.75">
      <c r="B27" s="6"/>
      <c r="C27" s="6"/>
      <c r="D27" s="140">
        <f t="shared" si="0"/>
        <v>0</v>
      </c>
      <c r="E27" s="132"/>
      <c r="F27" s="6"/>
      <c r="G27" s="6"/>
      <c r="H27" s="141">
        <f t="shared" si="1"/>
        <v>0</v>
      </c>
    </row>
    <row r="28" spans="1:8" ht="12.75">
      <c r="A28" s="118"/>
      <c r="B28" s="6"/>
      <c r="C28" s="6"/>
      <c r="D28" s="140">
        <f t="shared" si="0"/>
        <v>0</v>
      </c>
      <c r="E28" s="132"/>
      <c r="F28" s="6"/>
      <c r="G28" s="6"/>
      <c r="H28" s="141">
        <f t="shared" si="1"/>
        <v>0</v>
      </c>
    </row>
    <row r="29" spans="1:8" ht="12.75">
      <c r="A29" s="120" t="s">
        <v>122</v>
      </c>
      <c r="B29" s="6">
        <v>3566.97</v>
      </c>
      <c r="C29" s="6">
        <v>28334.52</v>
      </c>
      <c r="D29" s="140">
        <f t="shared" si="0"/>
        <v>31901.49</v>
      </c>
      <c r="E29" s="132" t="s">
        <v>123</v>
      </c>
      <c r="F29" s="6"/>
      <c r="G29" s="119"/>
      <c r="H29" s="141">
        <f t="shared" si="1"/>
        <v>0</v>
      </c>
    </row>
    <row r="30" spans="1:8" ht="12.75">
      <c r="A30" s="118"/>
      <c r="B30" s="6"/>
      <c r="C30" s="6"/>
      <c r="D30" s="140">
        <f t="shared" si="0"/>
        <v>0</v>
      </c>
      <c r="E30" s="132"/>
      <c r="F30" s="6"/>
      <c r="G30" s="6"/>
      <c r="H30" s="141">
        <f t="shared" si="1"/>
        <v>0</v>
      </c>
    </row>
    <row r="31" spans="1:8" ht="13.5" thickBot="1">
      <c r="A31" s="122" t="s">
        <v>124</v>
      </c>
      <c r="B31" s="123">
        <f>SUM(B6:B30)</f>
        <v>254397.86999999997</v>
      </c>
      <c r="C31" s="148">
        <f>SUM(C6:C30)</f>
        <v>1003328.7000000002</v>
      </c>
      <c r="D31" s="149">
        <f t="shared" si="0"/>
        <v>1257726.57</v>
      </c>
      <c r="E31" s="150" t="s">
        <v>125</v>
      </c>
      <c r="F31" s="148">
        <f>SUM(F6:F30)</f>
        <v>254397.87</v>
      </c>
      <c r="G31" s="148">
        <f>SUM(G6:G30)</f>
        <v>1003328.7000000001</v>
      </c>
      <c r="H31" s="151">
        <f t="shared" si="1"/>
        <v>1257726.57</v>
      </c>
    </row>
    <row r="32" spans="1:9" ht="13.5" thickBot="1">
      <c r="A32" s="97"/>
      <c r="B32" s="143"/>
      <c r="C32" s="5"/>
      <c r="D32" s="5"/>
      <c r="E32" s="5"/>
      <c r="F32" s="6"/>
      <c r="G32" s="6"/>
      <c r="H32" s="6"/>
      <c r="I32" s="5"/>
    </row>
    <row r="33" spans="1:9" ht="15">
      <c r="A33" s="124"/>
      <c r="B33" s="144"/>
      <c r="C33" s="152"/>
      <c r="D33" s="153"/>
      <c r="E33" s="5"/>
      <c r="F33" s="5"/>
      <c r="G33" s="5"/>
      <c r="H33" s="5"/>
      <c r="I33" s="5"/>
    </row>
    <row r="34" spans="1:9" ht="12.75">
      <c r="A34" s="125"/>
      <c r="B34" s="145"/>
      <c r="C34" s="5"/>
      <c r="D34" s="10"/>
      <c r="E34" s="5"/>
      <c r="F34" s="5"/>
      <c r="G34" s="5"/>
      <c r="H34" s="5"/>
      <c r="I34" s="5"/>
    </row>
    <row r="35" spans="1:9" ht="15">
      <c r="A35" s="128"/>
      <c r="B35" s="146"/>
      <c r="C35" s="5"/>
      <c r="D35" s="126"/>
      <c r="E35" s="5"/>
      <c r="F35" s="5"/>
      <c r="G35" s="5"/>
      <c r="H35" s="5"/>
      <c r="I35" s="5"/>
    </row>
    <row r="36" spans="1:9" ht="15">
      <c r="A36" s="129"/>
      <c r="B36" s="146"/>
      <c r="C36" s="5"/>
      <c r="D36" s="126"/>
      <c r="E36" s="5"/>
      <c r="F36" s="5"/>
      <c r="G36" s="5"/>
      <c r="H36" s="5"/>
      <c r="I36" s="5"/>
    </row>
    <row r="37" spans="1:9" ht="15">
      <c r="A37" s="130"/>
      <c r="B37" s="146"/>
      <c r="C37" s="5"/>
      <c r="D37" s="126"/>
      <c r="E37" s="5"/>
      <c r="F37" s="5"/>
      <c r="G37" s="5"/>
      <c r="H37" s="5"/>
      <c r="I37" s="5"/>
    </row>
    <row r="38" spans="1:9" ht="15.75" thickBot="1">
      <c r="A38" s="127"/>
      <c r="B38" s="147"/>
      <c r="C38" s="154"/>
      <c r="D38" s="155"/>
      <c r="E38" s="5"/>
      <c r="F38" s="5"/>
      <c r="G38" s="5"/>
      <c r="H38" s="5"/>
      <c r="I38" s="5"/>
    </row>
    <row r="39" spans="3:9" ht="12.75">
      <c r="C39" s="5"/>
      <c r="D39" s="5"/>
      <c r="E39" s="5"/>
      <c r="F39" s="5"/>
      <c r="G39" s="5"/>
      <c r="H39" s="5"/>
      <c r="I39" s="5"/>
    </row>
    <row r="40" spans="3:9" ht="12.75">
      <c r="C40" s="5"/>
      <c r="D40" s="5"/>
      <c r="E40" s="5"/>
      <c r="F40" s="5"/>
      <c r="G40" s="5"/>
      <c r="H40" s="5"/>
      <c r="I40" s="5"/>
    </row>
    <row r="41" spans="3:9" ht="12.75">
      <c r="C41" s="5"/>
      <c r="D41" s="5"/>
      <c r="E41" s="5"/>
      <c r="F41" s="5"/>
      <c r="G41" s="5"/>
      <c r="H41" s="5"/>
      <c r="I41" s="5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selection activeCell="A1" sqref="A1:I168"/>
    </sheetView>
  </sheetViews>
  <sheetFormatPr defaultColWidth="9.140625" defaultRowHeight="12.75"/>
  <cols>
    <col min="1" max="1" width="71.7109375" style="0" customWidth="1"/>
    <col min="2" max="7" width="11.28125" style="0" bestFit="1" customWidth="1"/>
  </cols>
  <sheetData>
    <row r="1" ht="20.25">
      <c r="A1" s="1" t="s">
        <v>149</v>
      </c>
    </row>
    <row r="2" spans="1:7" ht="68.25">
      <c r="A2" s="2" t="s">
        <v>136</v>
      </c>
      <c r="B2" s="3" t="s">
        <v>93</v>
      </c>
      <c r="C2" s="4" t="s">
        <v>0</v>
      </c>
      <c r="D2" s="3" t="s">
        <v>94</v>
      </c>
      <c r="E2" s="4" t="s">
        <v>1</v>
      </c>
      <c r="F2" s="83" t="s">
        <v>86</v>
      </c>
      <c r="G2" s="85" t="s">
        <v>96</v>
      </c>
    </row>
    <row r="3" spans="1:7" ht="12.75">
      <c r="A3" s="5"/>
      <c r="B3" s="5"/>
      <c r="C3" s="5"/>
      <c r="D3" s="8"/>
      <c r="E3" s="5"/>
      <c r="F3" s="26"/>
      <c r="G3" s="53"/>
    </row>
    <row r="4" spans="1:7" ht="12.75">
      <c r="A4" s="5"/>
      <c r="B4" s="5"/>
      <c r="D4" s="8"/>
      <c r="E4" s="7"/>
      <c r="F4" s="27"/>
      <c r="G4" s="53"/>
    </row>
    <row r="5" spans="1:7" ht="12.75">
      <c r="A5" s="8" t="s">
        <v>2</v>
      </c>
      <c r="B5" s="9"/>
      <c r="C5" s="10"/>
      <c r="D5" s="88"/>
      <c r="E5" s="11"/>
      <c r="F5" s="27"/>
      <c r="G5" s="102"/>
    </row>
    <row r="6" spans="1:7" ht="12.75">
      <c r="A6" s="12" t="s">
        <v>3</v>
      </c>
      <c r="B6" s="88">
        <v>222980.19</v>
      </c>
      <c r="C6" s="13">
        <v>234208</v>
      </c>
      <c r="D6" s="91">
        <v>95.42</v>
      </c>
      <c r="E6" s="14">
        <v>1250</v>
      </c>
      <c r="F6" s="27">
        <f>C6+E6</f>
        <v>235458</v>
      </c>
      <c r="G6" s="103">
        <f>B6+D6</f>
        <v>223075.61000000002</v>
      </c>
    </row>
    <row r="7" spans="1:7" ht="12.75">
      <c r="A7" s="15" t="s">
        <v>4</v>
      </c>
      <c r="B7" s="69">
        <f>SUM(B6)</f>
        <v>222980.19</v>
      </c>
      <c r="C7" s="17">
        <f>SUM(C6)</f>
        <v>234208</v>
      </c>
      <c r="D7" s="69">
        <f>SUM(D6)</f>
        <v>95.42</v>
      </c>
      <c r="E7" s="18">
        <f>SUM(E6)</f>
        <v>1250</v>
      </c>
      <c r="F7" s="30">
        <f>C7+E7</f>
        <v>235458</v>
      </c>
      <c r="G7" s="101">
        <f>SUM(G6)</f>
        <v>223075.61000000002</v>
      </c>
    </row>
    <row r="8" spans="1:7" ht="12.75">
      <c r="A8" s="20"/>
      <c r="B8" s="88"/>
      <c r="C8" s="21"/>
      <c r="D8" s="88"/>
      <c r="E8" s="22"/>
      <c r="F8" s="27"/>
      <c r="G8" s="53"/>
    </row>
    <row r="9" spans="1:7" ht="12.75">
      <c r="A9" s="20"/>
      <c r="B9" s="88"/>
      <c r="C9" s="21"/>
      <c r="D9" s="88"/>
      <c r="E9" s="22"/>
      <c r="F9" s="27"/>
      <c r="G9" s="102"/>
    </row>
    <row r="10" spans="1:7" ht="12.75">
      <c r="A10" s="23"/>
      <c r="B10" s="88"/>
      <c r="C10" s="13"/>
      <c r="D10" s="88"/>
      <c r="E10" s="14"/>
      <c r="F10" s="27"/>
      <c r="G10" s="102"/>
    </row>
    <row r="11" spans="1:7" ht="12.75">
      <c r="A11" s="8" t="s">
        <v>5</v>
      </c>
      <c r="B11" s="88"/>
      <c r="C11" s="13"/>
      <c r="D11" s="88"/>
      <c r="E11" s="14"/>
      <c r="F11" s="27"/>
      <c r="G11" s="102"/>
    </row>
    <row r="12" spans="1:7" ht="15.75">
      <c r="A12" s="24" t="s">
        <v>152</v>
      </c>
      <c r="B12" s="88"/>
      <c r="C12" s="13"/>
      <c r="D12" s="67">
        <v>42000</v>
      </c>
      <c r="E12" s="14">
        <v>52000</v>
      </c>
      <c r="F12" s="27">
        <f>C12+E12</f>
        <v>52000</v>
      </c>
      <c r="G12" s="94">
        <f>B12+D12</f>
        <v>42000</v>
      </c>
    </row>
    <row r="13" spans="1:7" ht="15.75">
      <c r="A13" s="24" t="s">
        <v>156</v>
      </c>
      <c r="B13" s="67">
        <v>30000</v>
      </c>
      <c r="C13" s="13">
        <v>30000</v>
      </c>
      <c r="D13" s="67">
        <v>55000</v>
      </c>
      <c r="E13" s="14">
        <v>70000</v>
      </c>
      <c r="F13" s="27">
        <f aca="true" t="shared" si="0" ref="F13:F20">C13+E13</f>
        <v>100000</v>
      </c>
      <c r="G13" s="94">
        <f aca="true" t="shared" si="1" ref="G13:G20">B13+D13</f>
        <v>85000</v>
      </c>
    </row>
    <row r="14" spans="1:7" ht="12.75">
      <c r="A14" s="24" t="s">
        <v>6</v>
      </c>
      <c r="B14" s="67"/>
      <c r="C14" s="5"/>
      <c r="D14" s="67"/>
      <c r="E14" s="14">
        <v>10000</v>
      </c>
      <c r="F14" s="27">
        <f t="shared" si="0"/>
        <v>10000</v>
      </c>
      <c r="G14" s="94">
        <f t="shared" si="1"/>
        <v>0</v>
      </c>
    </row>
    <row r="15" spans="1:7" ht="12.75">
      <c r="A15" s="24" t="s">
        <v>7</v>
      </c>
      <c r="B15" s="67"/>
      <c r="C15" s="13"/>
      <c r="D15" s="67">
        <v>90500</v>
      </c>
      <c r="E15" s="14">
        <v>80431</v>
      </c>
      <c r="F15" s="27">
        <f t="shared" si="0"/>
        <v>80431</v>
      </c>
      <c r="G15" s="94">
        <f t="shared" si="1"/>
        <v>90500</v>
      </c>
    </row>
    <row r="16" spans="1:7" ht="12.75">
      <c r="A16" s="24" t="s">
        <v>155</v>
      </c>
      <c r="B16" s="67">
        <v>110662.28</v>
      </c>
      <c r="C16" s="13">
        <v>50000</v>
      </c>
      <c r="D16" s="67">
        <v>114132.3</v>
      </c>
      <c r="E16" s="14">
        <v>97000</v>
      </c>
      <c r="F16" s="27">
        <f t="shared" si="0"/>
        <v>147000</v>
      </c>
      <c r="G16" s="94">
        <f t="shared" si="1"/>
        <v>224794.58000000002</v>
      </c>
    </row>
    <row r="17" spans="1:7" ht="12.75">
      <c r="A17" s="24" t="s">
        <v>8</v>
      </c>
      <c r="B17" s="67"/>
      <c r="C17" s="13"/>
      <c r="D17" s="67">
        <v>72043.2</v>
      </c>
      <c r="E17" s="14">
        <v>15000</v>
      </c>
      <c r="F17" s="27">
        <f t="shared" si="0"/>
        <v>15000</v>
      </c>
      <c r="G17" s="94">
        <f t="shared" si="1"/>
        <v>72043.2</v>
      </c>
    </row>
    <row r="18" spans="1:7" ht="12.75">
      <c r="A18" s="24" t="s">
        <v>153</v>
      </c>
      <c r="B18" s="67"/>
      <c r="C18" s="13"/>
      <c r="D18" s="67">
        <v>41018.16</v>
      </c>
      <c r="E18" s="14">
        <v>40000</v>
      </c>
      <c r="F18" s="27">
        <f t="shared" si="0"/>
        <v>40000</v>
      </c>
      <c r="G18" s="94">
        <f t="shared" si="1"/>
        <v>41018.16</v>
      </c>
    </row>
    <row r="19" spans="1:7" ht="12.75">
      <c r="A19" s="24" t="s">
        <v>154</v>
      </c>
      <c r="B19" s="67">
        <v>20000</v>
      </c>
      <c r="C19" s="13">
        <v>20000</v>
      </c>
      <c r="D19" s="67">
        <v>10000</v>
      </c>
      <c r="E19" s="14">
        <v>40000</v>
      </c>
      <c r="F19" s="27">
        <f t="shared" si="0"/>
        <v>60000</v>
      </c>
      <c r="G19" s="94">
        <f t="shared" si="1"/>
        <v>30000</v>
      </c>
    </row>
    <row r="20" spans="1:7" ht="12.75">
      <c r="A20" s="15" t="s">
        <v>9</v>
      </c>
      <c r="B20" s="69">
        <f>B13+B16+B19</f>
        <v>160662.28</v>
      </c>
      <c r="C20" s="17">
        <f>SUM(C12:C19)</f>
        <v>100000</v>
      </c>
      <c r="D20" s="69">
        <f>SUM(D12:D19)</f>
        <v>424693.66000000003</v>
      </c>
      <c r="E20" s="18">
        <f>SUM(E12:E19)</f>
        <v>404431</v>
      </c>
      <c r="F20" s="30">
        <f t="shared" si="0"/>
        <v>504431</v>
      </c>
      <c r="G20" s="89">
        <f t="shared" si="1"/>
        <v>585355.9400000001</v>
      </c>
    </row>
    <row r="21" spans="1:7" ht="12.75">
      <c r="A21" s="20"/>
      <c r="B21" s="88"/>
      <c r="C21" s="21"/>
      <c r="D21" s="88"/>
      <c r="E21" s="22"/>
      <c r="F21" s="27"/>
      <c r="G21" s="92"/>
    </row>
    <row r="22" spans="1:7" ht="12.75">
      <c r="A22" s="23"/>
      <c r="B22" s="68"/>
      <c r="C22" s="26"/>
      <c r="D22" s="68"/>
      <c r="E22" s="27"/>
      <c r="F22" s="27"/>
      <c r="G22" s="92"/>
    </row>
    <row r="23" spans="1:7" ht="12.75">
      <c r="A23" s="28" t="s">
        <v>10</v>
      </c>
      <c r="B23" s="68"/>
      <c r="C23" s="26"/>
      <c r="D23" s="68"/>
      <c r="E23" s="27"/>
      <c r="F23" s="27"/>
      <c r="G23" s="92"/>
    </row>
    <row r="24" spans="1:7" ht="12.75">
      <c r="A24" s="24" t="s">
        <v>11</v>
      </c>
      <c r="B24" s="93">
        <v>3795.5</v>
      </c>
      <c r="C24" s="26"/>
      <c r="D24" s="93">
        <v>12035.82</v>
      </c>
      <c r="E24" s="27">
        <v>10000</v>
      </c>
      <c r="F24" s="27">
        <f>C24+E24</f>
        <v>10000</v>
      </c>
      <c r="G24" s="94">
        <f>B24+D24</f>
        <v>15831.32</v>
      </c>
    </row>
    <row r="25" spans="1:7" ht="12.75">
      <c r="A25" s="12" t="s">
        <v>12</v>
      </c>
      <c r="B25" s="93"/>
      <c r="C25" s="26"/>
      <c r="D25" s="68"/>
      <c r="E25" s="27"/>
      <c r="F25" s="27">
        <f>C25+E25</f>
        <v>0</v>
      </c>
      <c r="G25" s="94">
        <f>B25+D25</f>
        <v>0</v>
      </c>
    </row>
    <row r="26" spans="1:7" ht="12.75">
      <c r="A26" s="12" t="s">
        <v>13</v>
      </c>
      <c r="B26" s="93"/>
      <c r="C26" s="26"/>
      <c r="D26" s="68"/>
      <c r="E26" s="27"/>
      <c r="F26" s="27">
        <f>C26+E26</f>
        <v>0</v>
      </c>
      <c r="G26" s="94">
        <f>B26+D26</f>
        <v>0</v>
      </c>
    </row>
    <row r="27" spans="1:7" ht="12.75">
      <c r="A27" s="12" t="s">
        <v>14</v>
      </c>
      <c r="B27" s="93">
        <v>6295.85</v>
      </c>
      <c r="C27" s="26"/>
      <c r="D27" s="68"/>
      <c r="E27" s="27">
        <v>40000</v>
      </c>
      <c r="F27" s="27">
        <f>C27+E27</f>
        <v>40000</v>
      </c>
      <c r="G27" s="94">
        <f>B27+D27</f>
        <v>6295.85</v>
      </c>
    </row>
    <row r="28" spans="1:7" ht="12.75">
      <c r="A28" s="15" t="s">
        <v>9</v>
      </c>
      <c r="B28" s="89">
        <f>B24+B27</f>
        <v>10091.35</v>
      </c>
      <c r="C28" s="30"/>
      <c r="D28" s="89">
        <f>SUM(D24:D27)</f>
        <v>12035.82</v>
      </c>
      <c r="E28" s="31">
        <f>SUM(E23:E27)</f>
        <v>50000</v>
      </c>
      <c r="F28" s="30">
        <f>C28+E28</f>
        <v>50000</v>
      </c>
      <c r="G28" s="89">
        <f>B28+D28</f>
        <v>22127.17</v>
      </c>
    </row>
    <row r="29" spans="1:7" ht="12.75">
      <c r="A29" s="20"/>
      <c r="B29" s="68"/>
      <c r="C29" s="32"/>
      <c r="D29" s="68"/>
      <c r="E29" s="19"/>
      <c r="F29" s="27"/>
      <c r="G29" s="102"/>
    </row>
    <row r="30" spans="1:7" ht="12.75">
      <c r="A30" s="28" t="s">
        <v>15</v>
      </c>
      <c r="B30" s="68"/>
      <c r="C30" s="26"/>
      <c r="D30" s="68"/>
      <c r="E30" s="27"/>
      <c r="F30" s="27"/>
      <c r="G30" s="102"/>
    </row>
    <row r="31" spans="1:7" ht="12.75">
      <c r="A31" s="12" t="s">
        <v>16</v>
      </c>
      <c r="B31" s="68"/>
      <c r="C31" s="26"/>
      <c r="D31" s="68"/>
      <c r="E31" s="27"/>
      <c r="F31" s="27">
        <f>C31+E31</f>
        <v>0</v>
      </c>
      <c r="G31" s="104">
        <f>B31+D31</f>
        <v>0</v>
      </c>
    </row>
    <row r="32" spans="1:7" ht="12.75">
      <c r="A32" s="12" t="s">
        <v>17</v>
      </c>
      <c r="B32" s="93">
        <v>3.66</v>
      </c>
      <c r="C32" s="46"/>
      <c r="D32" s="93">
        <v>0.67</v>
      </c>
      <c r="E32" s="27">
        <v>10000</v>
      </c>
      <c r="F32" s="27">
        <f>C32+E32</f>
        <v>10000</v>
      </c>
      <c r="G32" s="104">
        <f>B32+D32</f>
        <v>4.33</v>
      </c>
    </row>
    <row r="33" spans="1:7" ht="12.75">
      <c r="A33" s="15" t="s">
        <v>4</v>
      </c>
      <c r="B33" s="89">
        <f>SUM(B32)</f>
        <v>3.66</v>
      </c>
      <c r="C33" s="30"/>
      <c r="D33" s="89">
        <f>SUM(D32)</f>
        <v>0.67</v>
      </c>
      <c r="E33" s="31">
        <f>SUM(E31:E32)</f>
        <v>10000</v>
      </c>
      <c r="F33" s="30">
        <f>C33+E33</f>
        <v>10000</v>
      </c>
      <c r="G33" s="105">
        <f>B33+D33</f>
        <v>4.33</v>
      </c>
    </row>
    <row r="34" spans="1:7" ht="12.75">
      <c r="A34" s="20"/>
      <c r="B34" s="68"/>
      <c r="C34" s="26"/>
      <c r="D34" s="68"/>
      <c r="E34" s="27"/>
      <c r="F34" s="27"/>
      <c r="G34" s="102"/>
    </row>
    <row r="35" spans="1:7" ht="12.75">
      <c r="A35" s="20"/>
      <c r="B35" s="68"/>
      <c r="C35" s="26"/>
      <c r="D35" s="68"/>
      <c r="E35" s="27"/>
      <c r="F35" s="27"/>
      <c r="G35" s="102"/>
    </row>
    <row r="36" spans="1:7" ht="12.75">
      <c r="A36" s="34" t="s">
        <v>18</v>
      </c>
      <c r="B36" s="90">
        <f>B7+B20+B28+B33</f>
        <v>393737.4799999999</v>
      </c>
      <c r="C36" s="36">
        <f>C7+C20</f>
        <v>334208</v>
      </c>
      <c r="D36" s="90">
        <f>D7+D20+D28+D33</f>
        <v>436825.57</v>
      </c>
      <c r="E36" s="37">
        <f>E7+E20+E28+E33</f>
        <v>465681</v>
      </c>
      <c r="F36" s="36">
        <f>F7+F20+F28+F33</f>
        <v>799889</v>
      </c>
      <c r="G36" s="73">
        <f>G7+G20+G28+G33</f>
        <v>830563.05</v>
      </c>
    </row>
    <row r="37" spans="1:7" ht="12.75">
      <c r="A37" s="34"/>
      <c r="B37" s="36"/>
      <c r="C37" s="36"/>
      <c r="D37" s="35"/>
      <c r="E37" s="38"/>
      <c r="F37" s="39"/>
      <c r="G37" s="70"/>
    </row>
    <row r="38" spans="1:7" ht="12.75">
      <c r="A38" s="5"/>
      <c r="B38" s="5"/>
      <c r="C38" s="5"/>
      <c r="D38" s="5"/>
      <c r="E38" s="5"/>
      <c r="F38" s="6"/>
      <c r="G38" s="5"/>
    </row>
    <row r="43" spans="1:7" ht="20.25">
      <c r="A43" s="40" t="s">
        <v>149</v>
      </c>
      <c r="B43" s="5"/>
      <c r="C43" s="5"/>
      <c r="D43" s="5"/>
      <c r="E43" s="5"/>
      <c r="F43" s="6"/>
      <c r="G43" s="5"/>
    </row>
    <row r="44" spans="1:7" ht="68.25">
      <c r="A44" s="41" t="s">
        <v>135</v>
      </c>
      <c r="B44" s="3" t="s">
        <v>93</v>
      </c>
      <c r="C44" s="4" t="s">
        <v>0</v>
      </c>
      <c r="D44" s="3" t="s">
        <v>94</v>
      </c>
      <c r="E44" s="4" t="s">
        <v>1</v>
      </c>
      <c r="F44" s="83" t="s">
        <v>86</v>
      </c>
      <c r="G44" s="85" t="s">
        <v>95</v>
      </c>
    </row>
    <row r="45" spans="1:7" ht="12.75">
      <c r="A45" s="5"/>
      <c r="B45" s="6"/>
      <c r="C45" s="26"/>
      <c r="D45" s="25"/>
      <c r="E45" s="26"/>
      <c r="F45" s="6"/>
      <c r="G45" s="5"/>
    </row>
    <row r="46" spans="1:7" ht="12.75">
      <c r="A46" s="8" t="s">
        <v>19</v>
      </c>
      <c r="B46" s="25"/>
      <c r="C46" s="27"/>
      <c r="D46" s="25"/>
      <c r="E46" s="26"/>
      <c r="F46" s="74"/>
      <c r="G46" s="75"/>
    </row>
    <row r="47" spans="1:7" ht="12.75">
      <c r="A47" s="24" t="s">
        <v>7</v>
      </c>
      <c r="B47" s="25">
        <v>90500</v>
      </c>
      <c r="C47" s="27">
        <v>80431</v>
      </c>
      <c r="D47" s="25"/>
      <c r="E47" s="42"/>
      <c r="F47" s="156">
        <f>C47+E47</f>
        <v>80431</v>
      </c>
      <c r="G47" s="79">
        <f>B47+D47</f>
        <v>90500</v>
      </c>
    </row>
    <row r="48" spans="1:7" ht="12.75">
      <c r="A48" s="12" t="s">
        <v>20</v>
      </c>
      <c r="B48" s="25">
        <v>1741.11</v>
      </c>
      <c r="C48" s="27">
        <v>2500</v>
      </c>
      <c r="D48" s="93">
        <v>5103.3</v>
      </c>
      <c r="E48" s="26"/>
      <c r="F48" s="156">
        <f aca="true" t="shared" si="2" ref="F48:F53">C48+E48</f>
        <v>2500</v>
      </c>
      <c r="G48" s="79">
        <f aca="true" t="shared" si="3" ref="G48:G53">B48+D48</f>
        <v>6844.41</v>
      </c>
    </row>
    <row r="49" spans="1:7" ht="12.75">
      <c r="A49" s="12" t="s">
        <v>137</v>
      </c>
      <c r="B49" s="25"/>
      <c r="C49" s="27"/>
      <c r="D49" s="93">
        <v>11400</v>
      </c>
      <c r="E49" s="26"/>
      <c r="F49" s="156">
        <f t="shared" si="2"/>
        <v>0</v>
      </c>
      <c r="G49" s="79">
        <f t="shared" si="3"/>
        <v>11400</v>
      </c>
    </row>
    <row r="50" spans="1:7" ht="12.75">
      <c r="A50" s="12" t="s">
        <v>3</v>
      </c>
      <c r="B50" s="25"/>
      <c r="C50" s="27"/>
      <c r="D50" s="93"/>
      <c r="E50" s="26">
        <v>558</v>
      </c>
      <c r="F50" s="156">
        <f t="shared" si="2"/>
        <v>558</v>
      </c>
      <c r="G50" s="79">
        <f t="shared" si="3"/>
        <v>0</v>
      </c>
    </row>
    <row r="51" spans="1:7" ht="12.75">
      <c r="A51" s="12" t="s">
        <v>21</v>
      </c>
      <c r="B51" s="25"/>
      <c r="C51" s="26"/>
      <c r="D51" s="93">
        <v>51187.2</v>
      </c>
      <c r="E51" s="26">
        <v>5000</v>
      </c>
      <c r="F51" s="156">
        <f t="shared" si="2"/>
        <v>5000</v>
      </c>
      <c r="G51" s="79">
        <f t="shared" si="3"/>
        <v>51187.2</v>
      </c>
    </row>
    <row r="52" spans="1:7" ht="12.75">
      <c r="A52" s="24" t="s">
        <v>22</v>
      </c>
      <c r="B52" s="25"/>
      <c r="C52" s="26"/>
      <c r="D52" s="93">
        <v>5556</v>
      </c>
      <c r="E52" s="26">
        <v>5000</v>
      </c>
      <c r="F52" s="156">
        <f t="shared" si="2"/>
        <v>5000</v>
      </c>
      <c r="G52" s="79">
        <f t="shared" si="3"/>
        <v>5556</v>
      </c>
    </row>
    <row r="53" spans="1:7" ht="12.75">
      <c r="A53" s="15" t="s">
        <v>9</v>
      </c>
      <c r="B53" s="29">
        <f>SUM(B47:B52)</f>
        <v>92241.11</v>
      </c>
      <c r="C53" s="30">
        <f>SUM(C47:C52)</f>
        <v>82931</v>
      </c>
      <c r="D53" s="29">
        <f>SUM(D48:D52)</f>
        <v>73246.5</v>
      </c>
      <c r="E53" s="30">
        <f>SUM(E47:E52)</f>
        <v>10558</v>
      </c>
      <c r="F53" s="31">
        <f t="shared" si="2"/>
        <v>93489</v>
      </c>
      <c r="G53" s="89">
        <f t="shared" si="3"/>
        <v>165487.61</v>
      </c>
    </row>
    <row r="54" spans="1:7" ht="12.75">
      <c r="A54" s="33"/>
      <c r="B54" s="25"/>
      <c r="C54" s="26"/>
      <c r="D54" s="25"/>
      <c r="E54" s="26"/>
      <c r="F54" s="156"/>
      <c r="G54" s="75"/>
    </row>
    <row r="55" spans="1:7" ht="12.75">
      <c r="A55" s="8" t="s">
        <v>23</v>
      </c>
      <c r="B55" s="25"/>
      <c r="C55" s="26"/>
      <c r="D55" s="25"/>
      <c r="E55" s="26"/>
      <c r="F55" s="156"/>
      <c r="G55" s="75"/>
    </row>
    <row r="56" spans="1:7" ht="12.75">
      <c r="A56" s="24" t="s">
        <v>24</v>
      </c>
      <c r="B56" s="45">
        <v>2232.46</v>
      </c>
      <c r="C56" s="26">
        <v>2500</v>
      </c>
      <c r="D56" s="45">
        <v>612.03</v>
      </c>
      <c r="E56" s="26">
        <v>500</v>
      </c>
      <c r="F56" s="156">
        <f aca="true" t="shared" si="4" ref="F56:F70">C56+E56</f>
        <v>3000</v>
      </c>
      <c r="G56" s="79">
        <f aca="true" t="shared" si="5" ref="G56:G70">B56+D56</f>
        <v>2844.49</v>
      </c>
    </row>
    <row r="57" spans="1:7" ht="12.75">
      <c r="A57" s="24" t="s">
        <v>25</v>
      </c>
      <c r="B57" s="45">
        <v>5595.9</v>
      </c>
      <c r="C57" s="26">
        <v>10000</v>
      </c>
      <c r="D57" s="45">
        <v>5618</v>
      </c>
      <c r="E57" s="26">
        <v>5000</v>
      </c>
      <c r="F57" s="156">
        <f t="shared" si="4"/>
        <v>15000</v>
      </c>
      <c r="G57" s="79">
        <f t="shared" si="5"/>
        <v>11213.9</v>
      </c>
    </row>
    <row r="58" spans="1:7" ht="12.75">
      <c r="A58" s="24" t="s">
        <v>26</v>
      </c>
      <c r="B58" s="45">
        <v>14152.79</v>
      </c>
      <c r="C58" s="26">
        <v>15000</v>
      </c>
      <c r="D58" s="45">
        <v>1415.72</v>
      </c>
      <c r="E58" s="26"/>
      <c r="F58" s="156">
        <f t="shared" si="4"/>
        <v>15000</v>
      </c>
      <c r="G58" s="79">
        <f t="shared" si="5"/>
        <v>15568.51</v>
      </c>
    </row>
    <row r="59" spans="1:7" ht="12.75">
      <c r="A59" s="24" t="s">
        <v>27</v>
      </c>
      <c r="B59" s="45">
        <v>15598.86</v>
      </c>
      <c r="C59" s="26">
        <v>10000</v>
      </c>
      <c r="D59" s="45">
        <v>2640.3</v>
      </c>
      <c r="E59" s="26">
        <v>10000</v>
      </c>
      <c r="F59" s="156">
        <f t="shared" si="4"/>
        <v>20000</v>
      </c>
      <c r="G59" s="79">
        <f t="shared" si="5"/>
        <v>18239.16</v>
      </c>
    </row>
    <row r="60" spans="1:7" ht="12.75">
      <c r="A60" s="24" t="s">
        <v>28</v>
      </c>
      <c r="B60" s="45">
        <v>3812.32</v>
      </c>
      <c r="C60" s="46">
        <v>3500</v>
      </c>
      <c r="D60" s="45">
        <v>1013</v>
      </c>
      <c r="E60" s="46">
        <v>500</v>
      </c>
      <c r="F60" s="156">
        <f t="shared" si="4"/>
        <v>4000</v>
      </c>
      <c r="G60" s="79">
        <f t="shared" si="5"/>
        <v>4825.32</v>
      </c>
    </row>
    <row r="61" spans="1:7" ht="12.75">
      <c r="A61" s="24" t="s">
        <v>29</v>
      </c>
      <c r="B61" s="45">
        <v>107.3</v>
      </c>
      <c r="C61" s="46"/>
      <c r="D61" s="45"/>
      <c r="E61" s="46"/>
      <c r="F61" s="156">
        <f t="shared" si="4"/>
        <v>0</v>
      </c>
      <c r="G61" s="79">
        <f t="shared" si="5"/>
        <v>107.3</v>
      </c>
    </row>
    <row r="62" spans="1:7" ht="12.75">
      <c r="A62" s="43" t="s">
        <v>30</v>
      </c>
      <c r="B62" s="29">
        <f>SUM(B56:B61)</f>
        <v>41499.630000000005</v>
      </c>
      <c r="C62" s="44">
        <f>SUM(C56:C61)</f>
        <v>41000</v>
      </c>
      <c r="D62" s="29">
        <f>SUM(D56:D61)</f>
        <v>11299.05</v>
      </c>
      <c r="E62" s="44">
        <f>SUM(E56:E61)</f>
        <v>16000</v>
      </c>
      <c r="F62" s="30">
        <f t="shared" si="4"/>
        <v>57000</v>
      </c>
      <c r="G62" s="29">
        <f t="shared" si="5"/>
        <v>52798.68000000001</v>
      </c>
    </row>
    <row r="63" spans="1:7" ht="12.75">
      <c r="A63" s="24"/>
      <c r="B63" s="45"/>
      <c r="C63" s="46"/>
      <c r="D63" s="45"/>
      <c r="E63" s="46"/>
      <c r="F63" s="78"/>
      <c r="G63" s="76"/>
    </row>
    <row r="64" spans="1:7" ht="12.75">
      <c r="A64" s="24" t="s">
        <v>31</v>
      </c>
      <c r="B64" s="45">
        <v>37710.42</v>
      </c>
      <c r="C64" s="46">
        <v>40000</v>
      </c>
      <c r="D64" s="45">
        <v>15673.54</v>
      </c>
      <c r="E64" s="46">
        <v>5000</v>
      </c>
      <c r="F64" s="82">
        <f t="shared" si="4"/>
        <v>45000</v>
      </c>
      <c r="G64" s="79">
        <f t="shared" si="5"/>
        <v>53383.96</v>
      </c>
    </row>
    <row r="65" spans="1:7" ht="12.75">
      <c r="A65" s="24" t="s">
        <v>87</v>
      </c>
      <c r="B65" s="45">
        <v>2967.83</v>
      </c>
      <c r="C65" s="46">
        <v>1700</v>
      </c>
      <c r="D65" s="45">
        <v>6315.97</v>
      </c>
      <c r="E65" s="46">
        <v>4000</v>
      </c>
      <c r="F65" s="82">
        <f t="shared" si="4"/>
        <v>5700</v>
      </c>
      <c r="G65" s="79">
        <f t="shared" si="5"/>
        <v>9283.8</v>
      </c>
    </row>
    <row r="66" spans="1:7" ht="12.75">
      <c r="A66" s="43" t="s">
        <v>30</v>
      </c>
      <c r="B66" s="157">
        <f>SUM(B64:B65)</f>
        <v>40678.25</v>
      </c>
      <c r="C66" s="44">
        <f>SUM(C64:C65)</f>
        <v>41700</v>
      </c>
      <c r="D66" s="29">
        <f>SUM(D64:D65)</f>
        <v>21989.510000000002</v>
      </c>
      <c r="E66" s="44">
        <f>SUM(E64:E65)</f>
        <v>9000</v>
      </c>
      <c r="F66" s="30">
        <f t="shared" si="4"/>
        <v>50700</v>
      </c>
      <c r="G66" s="29">
        <f t="shared" si="5"/>
        <v>62667.76</v>
      </c>
    </row>
    <row r="67" spans="1:7" ht="12.75">
      <c r="A67" s="24"/>
      <c r="B67" s="45"/>
      <c r="C67" s="46"/>
      <c r="D67" s="45"/>
      <c r="E67" s="46"/>
      <c r="F67" s="78"/>
      <c r="G67" s="76"/>
    </row>
    <row r="68" spans="1:8" ht="12.75">
      <c r="A68" s="24" t="s">
        <v>32</v>
      </c>
      <c r="B68" s="45">
        <v>4326.06</v>
      </c>
      <c r="C68" s="46">
        <v>10000</v>
      </c>
      <c r="D68" s="94">
        <v>16983.95</v>
      </c>
      <c r="E68" s="46"/>
      <c r="F68" s="82">
        <f t="shared" si="4"/>
        <v>10000</v>
      </c>
      <c r="G68" s="79">
        <f t="shared" si="5"/>
        <v>21310.010000000002</v>
      </c>
      <c r="H68" s="86"/>
    </row>
    <row r="69" spans="1:8" ht="12.75">
      <c r="A69" s="24" t="s">
        <v>33</v>
      </c>
      <c r="B69" s="45"/>
      <c r="C69" s="46"/>
      <c r="D69" s="45"/>
      <c r="E69" s="46"/>
      <c r="F69" s="82">
        <f t="shared" si="4"/>
        <v>0</v>
      </c>
      <c r="G69" s="79">
        <f t="shared" si="5"/>
        <v>0</v>
      </c>
      <c r="H69" s="86"/>
    </row>
    <row r="70" spans="1:8" ht="12.75">
      <c r="A70" s="24" t="s">
        <v>34</v>
      </c>
      <c r="B70" s="45">
        <v>0</v>
      </c>
      <c r="C70" s="46">
        <v>10000</v>
      </c>
      <c r="D70" s="45"/>
      <c r="E70" s="46"/>
      <c r="F70" s="82">
        <f t="shared" si="4"/>
        <v>10000</v>
      </c>
      <c r="G70" s="79">
        <f t="shared" si="5"/>
        <v>0</v>
      </c>
      <c r="H70" s="86"/>
    </row>
    <row r="71" spans="1:7" ht="12.75">
      <c r="A71" s="15" t="s">
        <v>4</v>
      </c>
      <c r="B71" s="29">
        <f>B62+B66+B68</f>
        <v>86503.94</v>
      </c>
      <c r="C71" s="30">
        <f>C62+C66+C68+C70</f>
        <v>102700</v>
      </c>
      <c r="D71" s="29">
        <f>D62+D66+D68</f>
        <v>50272.509999999995</v>
      </c>
      <c r="E71" s="30">
        <f>E62+E66</f>
        <v>25000</v>
      </c>
      <c r="F71" s="30">
        <f>C71+E71</f>
        <v>127700</v>
      </c>
      <c r="G71" s="89">
        <f>G62+G66+G68</f>
        <v>136776.45</v>
      </c>
    </row>
    <row r="72" spans="1:7" ht="12.75">
      <c r="A72" s="51" t="s">
        <v>35</v>
      </c>
      <c r="B72" s="45"/>
      <c r="C72" s="26"/>
      <c r="D72" s="45"/>
      <c r="E72" s="26"/>
      <c r="F72" s="78"/>
      <c r="G72" s="76"/>
    </row>
    <row r="73" spans="1:7" ht="12.75">
      <c r="A73" s="106" t="s">
        <v>36</v>
      </c>
      <c r="B73" s="45"/>
      <c r="C73" s="26"/>
      <c r="D73" s="45"/>
      <c r="E73" s="26">
        <v>2000</v>
      </c>
      <c r="F73" s="82">
        <f>C73+E73</f>
        <v>2000</v>
      </c>
      <c r="G73" s="76">
        <f>B73+D73</f>
        <v>0</v>
      </c>
    </row>
    <row r="74" spans="1:7" ht="12.75">
      <c r="A74" s="15" t="s">
        <v>4</v>
      </c>
      <c r="B74" s="29"/>
      <c r="C74" s="30"/>
      <c r="D74" s="29"/>
      <c r="E74" s="30">
        <f>SUM(E73:E73)</f>
        <v>2000</v>
      </c>
      <c r="F74" s="30">
        <f>C74+E74</f>
        <v>2000</v>
      </c>
      <c r="G74" s="105">
        <f>B74+D74</f>
        <v>0</v>
      </c>
    </row>
    <row r="75" spans="1:7" ht="12.75">
      <c r="A75" s="48"/>
      <c r="B75" s="49"/>
      <c r="C75" s="32"/>
      <c r="D75" s="49"/>
      <c r="E75" s="32"/>
      <c r="F75" s="74"/>
      <c r="G75" s="76"/>
    </row>
    <row r="76" spans="1:7" ht="12.75">
      <c r="A76" s="50" t="s">
        <v>82</v>
      </c>
      <c r="B76" s="45"/>
      <c r="C76" s="26"/>
      <c r="D76" s="45"/>
      <c r="E76" s="26"/>
      <c r="F76" s="78"/>
      <c r="G76" s="75"/>
    </row>
    <row r="77" spans="1:7" ht="12.75">
      <c r="A77" s="24" t="s">
        <v>83</v>
      </c>
      <c r="B77" s="45">
        <v>15537.73</v>
      </c>
      <c r="C77" s="26">
        <v>8000</v>
      </c>
      <c r="D77" s="45">
        <v>9139.49</v>
      </c>
      <c r="E77" s="26">
        <v>0</v>
      </c>
      <c r="F77" s="82">
        <f>C77+E77</f>
        <v>8000</v>
      </c>
      <c r="G77" s="79">
        <f>B77+D77</f>
        <v>24677.22</v>
      </c>
    </row>
    <row r="78" spans="1:7" ht="12.75">
      <c r="A78" s="24" t="s">
        <v>84</v>
      </c>
      <c r="B78" s="45">
        <v>6480</v>
      </c>
      <c r="C78" s="26">
        <v>4000</v>
      </c>
      <c r="D78" s="45"/>
      <c r="E78" s="26"/>
      <c r="F78" s="82">
        <f>C78+E78</f>
        <v>4000</v>
      </c>
      <c r="G78" s="79">
        <f>B78+D78</f>
        <v>6480</v>
      </c>
    </row>
    <row r="79" spans="1:7" ht="12.75">
      <c r="A79" s="15" t="s">
        <v>4</v>
      </c>
      <c r="B79" s="29">
        <f>SUM(B77:B78)</f>
        <v>22017.73</v>
      </c>
      <c r="C79" s="30">
        <f>SUM(C77:C78)</f>
        <v>12000</v>
      </c>
      <c r="D79" s="29">
        <f>SUM(D77:D78)</f>
        <v>9139.49</v>
      </c>
      <c r="E79" s="30">
        <v>0</v>
      </c>
      <c r="F79" s="30">
        <f>C79+E79</f>
        <v>12000</v>
      </c>
      <c r="G79" s="89">
        <f>B79+D79</f>
        <v>31157.22</v>
      </c>
    </row>
    <row r="85" spans="1:7" ht="20.25">
      <c r="A85" s="40" t="s">
        <v>149</v>
      </c>
      <c r="B85" s="5"/>
      <c r="C85" s="5"/>
      <c r="D85" s="5"/>
      <c r="E85" s="5"/>
      <c r="F85" s="6"/>
      <c r="G85" s="5"/>
    </row>
    <row r="86" spans="1:7" ht="67.5">
      <c r="A86" s="48"/>
      <c r="B86" s="3" t="s">
        <v>93</v>
      </c>
      <c r="C86" s="4" t="s">
        <v>0</v>
      </c>
      <c r="D86" s="3" t="s">
        <v>94</v>
      </c>
      <c r="E86" s="4" t="s">
        <v>1</v>
      </c>
      <c r="F86" s="83" t="s">
        <v>86</v>
      </c>
      <c r="G86" s="85" t="s">
        <v>95</v>
      </c>
    </row>
    <row r="87" spans="1:7" ht="12.75">
      <c r="A87" s="51" t="s">
        <v>37</v>
      </c>
      <c r="B87" s="52"/>
      <c r="C87" s="13"/>
      <c r="D87" s="91"/>
      <c r="E87" s="13"/>
      <c r="F87" s="6"/>
      <c r="G87" s="5"/>
    </row>
    <row r="88" spans="1:7" ht="12.75">
      <c r="A88" s="24" t="s">
        <v>38</v>
      </c>
      <c r="B88" s="52">
        <v>4920</v>
      </c>
      <c r="C88" s="13"/>
      <c r="D88" s="71">
        <v>35576</v>
      </c>
      <c r="E88" s="13">
        <v>55000</v>
      </c>
      <c r="F88" s="74">
        <f>C88+E88</f>
        <v>55000</v>
      </c>
      <c r="G88" s="77">
        <f>B88+D88</f>
        <v>40496</v>
      </c>
    </row>
    <row r="89" spans="1:7" ht="12.75">
      <c r="A89" s="24" t="s">
        <v>90</v>
      </c>
      <c r="B89" s="52">
        <v>2530</v>
      </c>
      <c r="C89" s="13">
        <v>2000</v>
      </c>
      <c r="D89" s="91"/>
      <c r="E89" s="13"/>
      <c r="F89" s="74">
        <f aca="true" t="shared" si="6" ref="F89:F94">C89+E89</f>
        <v>2000</v>
      </c>
      <c r="G89" s="77">
        <f aca="true" t="shared" si="7" ref="G89:G94">B89+D89</f>
        <v>2530</v>
      </c>
    </row>
    <row r="90" spans="1:7" ht="12.75">
      <c r="A90" s="24" t="s">
        <v>39</v>
      </c>
      <c r="B90" s="52"/>
      <c r="C90" s="13"/>
      <c r="D90" s="91"/>
      <c r="E90" s="13"/>
      <c r="F90" s="74">
        <f t="shared" si="6"/>
        <v>0</v>
      </c>
      <c r="G90" s="77">
        <f t="shared" si="7"/>
        <v>0</v>
      </c>
    </row>
    <row r="91" spans="1:7" ht="12.75">
      <c r="A91" s="24" t="s">
        <v>91</v>
      </c>
      <c r="B91" s="45">
        <v>3910.87</v>
      </c>
      <c r="C91" s="26">
        <v>2000</v>
      </c>
      <c r="D91" s="92"/>
      <c r="E91" s="53"/>
      <c r="F91" s="74">
        <f t="shared" si="6"/>
        <v>2000</v>
      </c>
      <c r="G91" s="77">
        <f t="shared" si="7"/>
        <v>3910.87</v>
      </c>
    </row>
    <row r="92" spans="1:7" ht="12.75">
      <c r="A92" s="24" t="s">
        <v>40</v>
      </c>
      <c r="B92" s="45"/>
      <c r="C92" s="26"/>
      <c r="D92" s="94">
        <v>1364</v>
      </c>
      <c r="E92" s="54">
        <v>55000</v>
      </c>
      <c r="F92" s="74">
        <f t="shared" si="6"/>
        <v>55000</v>
      </c>
      <c r="G92" s="77">
        <f t="shared" si="7"/>
        <v>1364</v>
      </c>
    </row>
    <row r="93" spans="1:7" ht="12.75">
      <c r="A93" s="24" t="s">
        <v>41</v>
      </c>
      <c r="B93" s="45">
        <v>1924</v>
      </c>
      <c r="C93" s="55"/>
      <c r="D93" s="92"/>
      <c r="E93" s="21"/>
      <c r="F93" s="74">
        <f t="shared" si="6"/>
        <v>0</v>
      </c>
      <c r="G93" s="77">
        <f t="shared" si="7"/>
        <v>1924</v>
      </c>
    </row>
    <row r="94" spans="1:7" ht="12.75">
      <c r="A94" s="15" t="s">
        <v>9</v>
      </c>
      <c r="B94" s="16">
        <f>SUM(B88:B93)</f>
        <v>13284.869999999999</v>
      </c>
      <c r="C94" s="30">
        <f>SUM(C88:C93)</f>
        <v>4000</v>
      </c>
      <c r="D94" s="69">
        <f>SUM(D88:D93)</f>
        <v>36940</v>
      </c>
      <c r="E94" s="17">
        <f>SUM(E88:E93)</f>
        <v>110000</v>
      </c>
      <c r="F94" s="30">
        <f t="shared" si="6"/>
        <v>114000</v>
      </c>
      <c r="G94" s="101">
        <f t="shared" si="7"/>
        <v>50224.869999999995</v>
      </c>
    </row>
    <row r="95" spans="1:7" ht="12.75">
      <c r="A95" s="56"/>
      <c r="B95" s="52"/>
      <c r="C95" s="5"/>
      <c r="D95" s="91"/>
      <c r="E95" s="53"/>
      <c r="F95" s="78"/>
      <c r="G95" s="75"/>
    </row>
    <row r="96" spans="1:7" ht="12.75">
      <c r="A96" s="51" t="s">
        <v>42</v>
      </c>
      <c r="B96" s="52"/>
      <c r="C96" s="5"/>
      <c r="D96" s="91"/>
      <c r="E96" s="53"/>
      <c r="F96" s="78"/>
      <c r="G96" s="75"/>
    </row>
    <row r="97" spans="1:7" ht="12.75">
      <c r="A97" s="24" t="s">
        <v>85</v>
      </c>
      <c r="B97" s="52">
        <v>31243.2</v>
      </c>
      <c r="C97" s="13"/>
      <c r="D97" s="71">
        <v>36888.09</v>
      </c>
      <c r="E97" s="46">
        <v>20000</v>
      </c>
      <c r="F97" s="82">
        <f>C97+E97</f>
        <v>20000</v>
      </c>
      <c r="G97" s="79">
        <f>B97+D97</f>
        <v>68131.29</v>
      </c>
    </row>
    <row r="98" spans="1:7" ht="12.75">
      <c r="A98" s="24" t="s">
        <v>43</v>
      </c>
      <c r="B98" s="52"/>
      <c r="C98" s="5"/>
      <c r="D98" s="91"/>
      <c r="E98" s="26">
        <v>20000</v>
      </c>
      <c r="F98" s="82">
        <f>C98+E98</f>
        <v>20000</v>
      </c>
      <c r="G98" s="79">
        <f>B98+D98</f>
        <v>0</v>
      </c>
    </row>
    <row r="99" spans="1:7" ht="12.75">
      <c r="A99" s="24" t="s">
        <v>44</v>
      </c>
      <c r="B99" s="52">
        <v>564.7</v>
      </c>
      <c r="C99" s="13">
        <v>10000</v>
      </c>
      <c r="D99" s="52"/>
      <c r="E99" s="46">
        <v>10000</v>
      </c>
      <c r="F99" s="82">
        <f>C99+E99</f>
        <v>20000</v>
      </c>
      <c r="G99" s="79">
        <f>B99+D99</f>
        <v>564.7</v>
      </c>
    </row>
    <row r="100" spans="1:7" ht="12.75">
      <c r="A100" s="24" t="s">
        <v>45</v>
      </c>
      <c r="B100" s="45"/>
      <c r="C100" s="5"/>
      <c r="D100" s="52"/>
      <c r="E100" s="46"/>
      <c r="F100" s="82">
        <f>C100+E100</f>
        <v>0</v>
      </c>
      <c r="G100" s="79">
        <f>B100+D100</f>
        <v>0</v>
      </c>
    </row>
    <row r="101" spans="1:7" ht="12.75">
      <c r="A101" s="15" t="s">
        <v>9</v>
      </c>
      <c r="B101" s="16">
        <f>SUM(B97:B100)</f>
        <v>31807.9</v>
      </c>
      <c r="C101" s="17">
        <f>SUM(C97:C100)</f>
        <v>10000</v>
      </c>
      <c r="D101" s="16">
        <f>SUM(D97:D100)</f>
        <v>36888.09</v>
      </c>
      <c r="E101" s="30">
        <f>SUM(E97:E100)</f>
        <v>50000</v>
      </c>
      <c r="F101" s="30">
        <f>C101+E101</f>
        <v>60000</v>
      </c>
      <c r="G101" s="89">
        <f>B101+D101</f>
        <v>68695.98999999999</v>
      </c>
    </row>
    <row r="102" spans="1:7" ht="12.75">
      <c r="A102" s="24"/>
      <c r="B102" s="52"/>
      <c r="C102" s="13"/>
      <c r="D102" s="57"/>
      <c r="E102" s="26"/>
      <c r="F102" s="78"/>
      <c r="G102" s="75"/>
    </row>
    <row r="103" spans="1:7" ht="12.75">
      <c r="A103" s="51" t="s">
        <v>89</v>
      </c>
      <c r="B103" s="52"/>
      <c r="C103" s="5"/>
      <c r="D103" s="52"/>
      <c r="E103" s="6"/>
      <c r="F103" s="78"/>
      <c r="G103" s="76"/>
    </row>
    <row r="104" spans="1:7" ht="12.75">
      <c r="A104" s="24" t="s">
        <v>46</v>
      </c>
      <c r="B104" s="52">
        <v>1799.36</v>
      </c>
      <c r="C104" s="54">
        <v>10000</v>
      </c>
      <c r="D104" s="71">
        <v>3163.7</v>
      </c>
      <c r="E104" s="26">
        <v>10000</v>
      </c>
      <c r="F104" s="82">
        <f>C104+E104</f>
        <v>20000</v>
      </c>
      <c r="G104" s="79">
        <f>B104+D104</f>
        <v>4963.0599999999995</v>
      </c>
    </row>
    <row r="105" spans="1:7" ht="12.75">
      <c r="A105" s="24" t="s">
        <v>47</v>
      </c>
      <c r="B105" s="52"/>
      <c r="C105" s="13"/>
      <c r="D105" s="52"/>
      <c r="E105" s="26"/>
      <c r="F105" s="82">
        <f>C105+E105</f>
        <v>0</v>
      </c>
      <c r="G105" s="79">
        <f>B105+D105</f>
        <v>0</v>
      </c>
    </row>
    <row r="106" spans="1:7" ht="12.75">
      <c r="A106" s="15" t="s">
        <v>4</v>
      </c>
      <c r="B106" s="16">
        <f>SUM(B104:B105)</f>
        <v>1799.36</v>
      </c>
      <c r="C106" s="17">
        <f>SUM(C104:C105)</f>
        <v>10000</v>
      </c>
      <c r="D106" s="16">
        <f>SUM(D104:D105)</f>
        <v>3163.7</v>
      </c>
      <c r="E106" s="30">
        <f>SUM(E104:E105)</f>
        <v>10000</v>
      </c>
      <c r="F106" s="30">
        <f>C106+E106</f>
        <v>20000</v>
      </c>
      <c r="G106" s="89">
        <f>B106+D106</f>
        <v>4963.0599999999995</v>
      </c>
    </row>
    <row r="107" spans="1:7" ht="12.75">
      <c r="A107" s="48"/>
      <c r="B107" s="52"/>
      <c r="C107" s="13"/>
      <c r="D107" s="52"/>
      <c r="E107" s="6"/>
      <c r="F107" s="82"/>
      <c r="G107" s="76"/>
    </row>
    <row r="108" spans="1:7" ht="12.75">
      <c r="A108" s="51" t="s">
        <v>48</v>
      </c>
      <c r="B108" s="52"/>
      <c r="C108" s="26"/>
      <c r="D108" s="52"/>
      <c r="E108" s="6"/>
      <c r="F108" s="82"/>
      <c r="G108" s="76"/>
    </row>
    <row r="109" spans="1:7" ht="12.75">
      <c r="A109" s="24" t="s">
        <v>49</v>
      </c>
      <c r="B109" s="58"/>
      <c r="C109" s="26"/>
      <c r="D109" s="71">
        <v>36352.27</v>
      </c>
      <c r="E109" s="26">
        <v>35600</v>
      </c>
      <c r="F109" s="82">
        <f aca="true" t="shared" si="8" ref="F109:F119">C109+E109</f>
        <v>35600</v>
      </c>
      <c r="G109" s="79">
        <f aca="true" t="shared" si="9" ref="G109:G119">B109+D109</f>
        <v>36352.27</v>
      </c>
    </row>
    <row r="110" spans="1:7" ht="12.75">
      <c r="A110" s="24" t="s">
        <v>50</v>
      </c>
      <c r="B110" s="52">
        <v>9158.31</v>
      </c>
      <c r="C110" s="6">
        <v>5700</v>
      </c>
      <c r="D110" s="71">
        <v>26518.8</v>
      </c>
      <c r="E110" s="26">
        <v>22960</v>
      </c>
      <c r="F110" s="82">
        <f t="shared" si="8"/>
        <v>28660</v>
      </c>
      <c r="G110" s="79">
        <f t="shared" si="9"/>
        <v>35677.11</v>
      </c>
    </row>
    <row r="111" spans="1:7" ht="12.75">
      <c r="A111" s="24" t="s">
        <v>51</v>
      </c>
      <c r="B111" s="52">
        <v>333.94</v>
      </c>
      <c r="C111" s="6">
        <v>313</v>
      </c>
      <c r="D111" s="71">
        <v>1726.28</v>
      </c>
      <c r="E111" s="26">
        <v>960</v>
      </c>
      <c r="F111" s="82">
        <f t="shared" si="8"/>
        <v>1273</v>
      </c>
      <c r="G111" s="79">
        <f t="shared" si="9"/>
        <v>2060.22</v>
      </c>
    </row>
    <row r="112" spans="1:7" ht="12.75">
      <c r="A112" s="24" t="s">
        <v>52</v>
      </c>
      <c r="B112" s="52"/>
      <c r="C112" s="6"/>
      <c r="D112" s="71">
        <v>3394.23</v>
      </c>
      <c r="E112" s="26">
        <v>696</v>
      </c>
      <c r="F112" s="82">
        <f t="shared" si="8"/>
        <v>696</v>
      </c>
      <c r="G112" s="79">
        <f t="shared" si="9"/>
        <v>3394.23</v>
      </c>
    </row>
    <row r="113" spans="1:7" ht="12.75">
      <c r="A113" s="24" t="s">
        <v>92</v>
      </c>
      <c r="B113" s="45">
        <v>83391.9</v>
      </c>
      <c r="C113" s="26">
        <v>50103</v>
      </c>
      <c r="D113" s="71">
        <v>114042.08</v>
      </c>
      <c r="E113" s="46">
        <v>101815</v>
      </c>
      <c r="F113" s="82">
        <f t="shared" si="8"/>
        <v>151918</v>
      </c>
      <c r="G113" s="79">
        <f t="shared" si="9"/>
        <v>197433.97999999998</v>
      </c>
    </row>
    <row r="114" spans="1:7" ht="12.75">
      <c r="A114" s="24" t="s">
        <v>53</v>
      </c>
      <c r="B114" s="52">
        <v>3650.4</v>
      </c>
      <c r="C114" s="26">
        <v>4045</v>
      </c>
      <c r="D114" s="71">
        <v>1262.35</v>
      </c>
      <c r="E114" s="59">
        <v>22056.22</v>
      </c>
      <c r="F114" s="82">
        <f t="shared" si="8"/>
        <v>26101.22</v>
      </c>
      <c r="G114" s="79">
        <f t="shared" si="9"/>
        <v>4912.75</v>
      </c>
    </row>
    <row r="115" spans="1:7" ht="12.75">
      <c r="A115" s="24" t="s">
        <v>54</v>
      </c>
      <c r="B115" s="52">
        <v>7842.06</v>
      </c>
      <c r="C115" s="26">
        <v>8750</v>
      </c>
      <c r="D115" s="71">
        <v>5943.39</v>
      </c>
      <c r="E115" s="13">
        <v>7700</v>
      </c>
      <c r="F115" s="82">
        <f t="shared" si="8"/>
        <v>16450</v>
      </c>
      <c r="G115" s="79">
        <f t="shared" si="9"/>
        <v>13785.45</v>
      </c>
    </row>
    <row r="116" spans="1:7" ht="12.75">
      <c r="A116" s="24" t="s">
        <v>55</v>
      </c>
      <c r="B116" s="52">
        <v>1008</v>
      </c>
      <c r="C116" s="46">
        <v>936</v>
      </c>
      <c r="D116" s="71">
        <v>2376</v>
      </c>
      <c r="E116" s="13">
        <v>1536</v>
      </c>
      <c r="F116" s="82">
        <f t="shared" si="8"/>
        <v>2472</v>
      </c>
      <c r="G116" s="79">
        <f t="shared" si="9"/>
        <v>3384</v>
      </c>
    </row>
    <row r="117" spans="1:7" ht="12.75">
      <c r="A117" s="24" t="s">
        <v>56</v>
      </c>
      <c r="B117" s="52">
        <v>2943.34</v>
      </c>
      <c r="C117" s="46">
        <v>3100</v>
      </c>
      <c r="D117" s="71">
        <v>595.78</v>
      </c>
      <c r="E117" s="13">
        <v>595.78</v>
      </c>
      <c r="F117" s="82">
        <f t="shared" si="8"/>
        <v>3695.7799999999997</v>
      </c>
      <c r="G117" s="79">
        <f t="shared" si="9"/>
        <v>3539.12</v>
      </c>
    </row>
    <row r="118" spans="1:7" ht="12.75">
      <c r="A118" s="24" t="s">
        <v>57</v>
      </c>
      <c r="B118" s="52"/>
      <c r="C118" s="46">
        <v>1100</v>
      </c>
      <c r="D118" s="71">
        <v>697.44</v>
      </c>
      <c r="E118" s="54">
        <v>834</v>
      </c>
      <c r="F118" s="82">
        <f t="shared" si="8"/>
        <v>1934</v>
      </c>
      <c r="G118" s="79">
        <f t="shared" si="9"/>
        <v>697.44</v>
      </c>
    </row>
    <row r="119" spans="1:7" ht="12.75">
      <c r="A119" s="15" t="s">
        <v>9</v>
      </c>
      <c r="B119" s="16">
        <f>SUM(B109:B118)</f>
        <v>108327.94999999998</v>
      </c>
      <c r="C119" s="30">
        <f>SUM(C109:C118)</f>
        <v>74047</v>
      </c>
      <c r="D119" s="69">
        <f>SUM(D109:D118)</f>
        <v>192908.62</v>
      </c>
      <c r="E119" s="30">
        <f>SUM(E109:E118)</f>
        <v>194753</v>
      </c>
      <c r="F119" s="30">
        <f t="shared" si="8"/>
        <v>268800</v>
      </c>
      <c r="G119" s="89">
        <f t="shared" si="9"/>
        <v>301236.56999999995</v>
      </c>
    </row>
    <row r="128" spans="1:7" ht="20.25">
      <c r="A128" s="40" t="s">
        <v>149</v>
      </c>
      <c r="B128" s="5"/>
      <c r="C128" s="5"/>
      <c r="D128" s="5"/>
      <c r="E128" s="5"/>
      <c r="F128" s="6"/>
      <c r="G128" s="5"/>
    </row>
    <row r="129" spans="1:7" ht="67.5">
      <c r="A129" s="95"/>
      <c r="B129" s="3" t="s">
        <v>93</v>
      </c>
      <c r="C129" s="4" t="s">
        <v>0</v>
      </c>
      <c r="D129" s="3" t="s">
        <v>94</v>
      </c>
      <c r="E129" s="4" t="s">
        <v>1</v>
      </c>
      <c r="F129" s="83" t="s">
        <v>86</v>
      </c>
      <c r="G129" s="85" t="s">
        <v>95</v>
      </c>
    </row>
    <row r="130" spans="1:7" ht="12.75">
      <c r="A130" s="8" t="s">
        <v>58</v>
      </c>
      <c r="B130" s="9"/>
      <c r="C130" s="13"/>
      <c r="D130" s="9"/>
      <c r="E130" s="13"/>
      <c r="F130" s="6"/>
      <c r="G130" s="5"/>
    </row>
    <row r="131" spans="1:7" ht="12.75">
      <c r="A131" s="24" t="s">
        <v>59</v>
      </c>
      <c r="B131" s="52"/>
      <c r="C131" s="13">
        <v>250</v>
      </c>
      <c r="D131" s="52">
        <v>10930.46</v>
      </c>
      <c r="E131" s="13">
        <v>20000</v>
      </c>
      <c r="F131" s="74">
        <f>C131+E131</f>
        <v>20250</v>
      </c>
      <c r="G131" s="77">
        <f>B131+D131</f>
        <v>10930.46</v>
      </c>
    </row>
    <row r="132" spans="1:7" ht="12.75">
      <c r="A132" s="24" t="s">
        <v>60</v>
      </c>
      <c r="B132" s="52">
        <v>2250</v>
      </c>
      <c r="C132" s="13">
        <v>4400</v>
      </c>
      <c r="D132" s="52">
        <v>17.86</v>
      </c>
      <c r="E132" s="13">
        <v>400</v>
      </c>
      <c r="F132" s="74">
        <f aca="true" t="shared" si="10" ref="F132:F141">C132+E132</f>
        <v>4800</v>
      </c>
      <c r="G132" s="77">
        <f aca="true" t="shared" si="11" ref="G132:G141">B132+D132</f>
        <v>2267.86</v>
      </c>
    </row>
    <row r="133" spans="1:7" ht="12.75">
      <c r="A133" s="24" t="s">
        <v>61</v>
      </c>
      <c r="B133" s="52">
        <v>2157.57</v>
      </c>
      <c r="C133" s="13">
        <v>3100</v>
      </c>
      <c r="D133" s="52">
        <v>61.6</v>
      </c>
      <c r="E133" s="13"/>
      <c r="F133" s="74">
        <f t="shared" si="10"/>
        <v>3100</v>
      </c>
      <c r="G133" s="77">
        <f t="shared" si="11"/>
        <v>2219.17</v>
      </c>
    </row>
    <row r="134" spans="1:7" ht="12.75">
      <c r="A134" s="24" t="s">
        <v>62</v>
      </c>
      <c r="B134" s="52">
        <v>7087.02</v>
      </c>
      <c r="C134" s="13">
        <v>3600</v>
      </c>
      <c r="D134" s="52">
        <v>1458.8</v>
      </c>
      <c r="E134" s="13">
        <v>1000</v>
      </c>
      <c r="F134" s="74">
        <f t="shared" si="10"/>
        <v>4600</v>
      </c>
      <c r="G134" s="77">
        <f t="shared" si="11"/>
        <v>8545.82</v>
      </c>
    </row>
    <row r="135" spans="1:7" ht="12.75">
      <c r="A135" s="24" t="s">
        <v>63</v>
      </c>
      <c r="B135" s="52">
        <v>2996.5</v>
      </c>
      <c r="C135" s="13">
        <v>2100</v>
      </c>
      <c r="D135" s="52">
        <v>2857.86</v>
      </c>
      <c r="E135" s="13"/>
      <c r="F135" s="74">
        <f t="shared" si="10"/>
        <v>2100</v>
      </c>
      <c r="G135" s="77">
        <f t="shared" si="11"/>
        <v>5854.360000000001</v>
      </c>
    </row>
    <row r="136" spans="1:7" ht="12.75">
      <c r="A136" s="24" t="s">
        <v>64</v>
      </c>
      <c r="B136" s="52"/>
      <c r="C136" s="13"/>
      <c r="D136" s="52">
        <v>32413.31</v>
      </c>
      <c r="E136" s="13">
        <v>32000</v>
      </c>
      <c r="F136" s="74">
        <f t="shared" si="10"/>
        <v>32000</v>
      </c>
      <c r="G136" s="77">
        <f t="shared" si="11"/>
        <v>32413.31</v>
      </c>
    </row>
    <row r="137" spans="1:7" ht="12.75">
      <c r="A137" s="24" t="s">
        <v>65</v>
      </c>
      <c r="B137" s="52">
        <v>1229.79</v>
      </c>
      <c r="C137" s="13">
        <v>500</v>
      </c>
      <c r="D137" s="52">
        <v>8504.78</v>
      </c>
      <c r="E137" s="13">
        <v>6000</v>
      </c>
      <c r="F137" s="74">
        <f t="shared" si="10"/>
        <v>6500</v>
      </c>
      <c r="G137" s="77">
        <f t="shared" si="11"/>
        <v>9734.57</v>
      </c>
    </row>
    <row r="138" spans="1:7" ht="12.75">
      <c r="A138" s="24" t="s">
        <v>66</v>
      </c>
      <c r="B138" s="52">
        <v>8681.6</v>
      </c>
      <c r="C138" s="13">
        <v>8500</v>
      </c>
      <c r="D138" s="52"/>
      <c r="E138" s="13"/>
      <c r="F138" s="74">
        <f t="shared" si="10"/>
        <v>8500</v>
      </c>
      <c r="G138" s="77">
        <f t="shared" si="11"/>
        <v>8681.6</v>
      </c>
    </row>
    <row r="139" spans="1:7" ht="12.75">
      <c r="A139" s="24" t="s">
        <v>67</v>
      </c>
      <c r="B139" s="52">
        <v>204</v>
      </c>
      <c r="C139" s="13">
        <v>680</v>
      </c>
      <c r="D139" s="52"/>
      <c r="E139" s="13"/>
      <c r="F139" s="74">
        <f t="shared" si="10"/>
        <v>680</v>
      </c>
      <c r="G139" s="77">
        <f t="shared" si="11"/>
        <v>204</v>
      </c>
    </row>
    <row r="140" spans="1:7" ht="12.75">
      <c r="A140" s="24" t="s">
        <v>68</v>
      </c>
      <c r="B140" s="52">
        <v>5412.53</v>
      </c>
      <c r="C140" s="13">
        <v>6700</v>
      </c>
      <c r="D140" s="71">
        <v>211.2</v>
      </c>
      <c r="E140" s="13">
        <v>800</v>
      </c>
      <c r="F140" s="74">
        <f t="shared" si="10"/>
        <v>7500</v>
      </c>
      <c r="G140" s="77">
        <f t="shared" si="11"/>
        <v>5623.73</v>
      </c>
    </row>
    <row r="141" spans="1:7" ht="12.75">
      <c r="A141" s="15" t="s">
        <v>9</v>
      </c>
      <c r="B141" s="16">
        <f>SUM(B131:B140)</f>
        <v>30019.010000000002</v>
      </c>
      <c r="C141" s="60">
        <f>SUM(C131:C140)</f>
        <v>29830</v>
      </c>
      <c r="D141" s="69">
        <f>SUM(D131:D140)</f>
        <v>56455.869999999995</v>
      </c>
      <c r="E141" s="17">
        <v>60200</v>
      </c>
      <c r="F141" s="30">
        <f t="shared" si="10"/>
        <v>90030</v>
      </c>
      <c r="G141" s="101">
        <f t="shared" si="11"/>
        <v>86474.88</v>
      </c>
    </row>
    <row r="142" spans="1:7" ht="12.75">
      <c r="A142" s="51" t="s">
        <v>69</v>
      </c>
      <c r="B142" s="52"/>
      <c r="C142" s="13"/>
      <c r="D142" s="52"/>
      <c r="E142" s="13"/>
      <c r="F142" s="78"/>
      <c r="G142" s="76"/>
    </row>
    <row r="143" spans="1:7" ht="12.75">
      <c r="A143" s="12" t="s">
        <v>88</v>
      </c>
      <c r="B143" s="9">
        <v>2187.1</v>
      </c>
      <c r="C143" s="13">
        <v>1500</v>
      </c>
      <c r="D143" s="52"/>
      <c r="E143" s="13">
        <v>1500</v>
      </c>
      <c r="F143" s="82">
        <f>C143+E143</f>
        <v>3000</v>
      </c>
      <c r="G143" s="76">
        <f>B143+D143</f>
        <v>2187.1</v>
      </c>
    </row>
    <row r="144" spans="1:7" ht="12.75">
      <c r="A144" s="12" t="s">
        <v>70</v>
      </c>
      <c r="B144" s="9">
        <v>1667</v>
      </c>
      <c r="C144" s="13">
        <v>1700</v>
      </c>
      <c r="D144" s="57"/>
      <c r="E144" s="13"/>
      <c r="F144" s="82">
        <f>C144+E144</f>
        <v>1700</v>
      </c>
      <c r="G144" s="76">
        <f>B144+D144</f>
        <v>1667</v>
      </c>
    </row>
    <row r="145" spans="1:7" ht="12.75">
      <c r="A145" s="15" t="s">
        <v>4</v>
      </c>
      <c r="B145" s="16">
        <f>SUM(B143:B144)</f>
        <v>3854.1</v>
      </c>
      <c r="C145" s="17">
        <f>SUM(C143:C144)</f>
        <v>3200</v>
      </c>
      <c r="D145" s="131"/>
      <c r="E145" s="17">
        <v>1500</v>
      </c>
      <c r="F145" s="30">
        <f>C145+E145</f>
        <v>4700</v>
      </c>
      <c r="G145" s="105">
        <f>B145+D145</f>
        <v>3854.1</v>
      </c>
    </row>
    <row r="146" spans="1:7" ht="12.75">
      <c r="A146" s="47"/>
      <c r="B146" s="57"/>
      <c r="C146" s="21"/>
      <c r="D146" s="52"/>
      <c r="E146" s="13"/>
      <c r="F146" s="82"/>
      <c r="G146" s="76"/>
    </row>
    <row r="147" spans="1:7" ht="12.75">
      <c r="A147" s="51" t="s">
        <v>71</v>
      </c>
      <c r="B147" s="52"/>
      <c r="C147" s="13"/>
      <c r="D147" s="52"/>
      <c r="E147" s="13"/>
      <c r="F147" s="82"/>
      <c r="G147" s="76"/>
    </row>
    <row r="148" spans="1:7" ht="12.75">
      <c r="A148" s="24" t="s">
        <v>72</v>
      </c>
      <c r="B148" s="52"/>
      <c r="C148" s="13">
        <v>4000</v>
      </c>
      <c r="D148" s="52"/>
      <c r="E148" s="13"/>
      <c r="F148" s="82">
        <f>C148+E148</f>
        <v>4000</v>
      </c>
      <c r="G148" s="76">
        <f>B148+D148</f>
        <v>0</v>
      </c>
    </row>
    <row r="149" spans="1:7" ht="12.75">
      <c r="A149" s="24" t="s">
        <v>138</v>
      </c>
      <c r="B149" s="52"/>
      <c r="C149" s="13"/>
      <c r="D149" s="52">
        <v>1700</v>
      </c>
      <c r="E149" s="13"/>
      <c r="F149" s="82">
        <f>C149+E149</f>
        <v>0</v>
      </c>
      <c r="G149" s="76">
        <f>B149+D149</f>
        <v>1700</v>
      </c>
    </row>
    <row r="150" spans="1:7" ht="12.75">
      <c r="A150" s="24" t="s">
        <v>73</v>
      </c>
      <c r="B150" s="52"/>
      <c r="C150" s="13"/>
      <c r="D150" s="71">
        <v>1432.2</v>
      </c>
      <c r="E150" s="13">
        <v>4000</v>
      </c>
      <c r="F150" s="82">
        <f>C150+E150</f>
        <v>4000</v>
      </c>
      <c r="G150" s="76">
        <f>B150+D150</f>
        <v>1432.2</v>
      </c>
    </row>
    <row r="151" spans="1:7" ht="12.75">
      <c r="A151" s="15" t="s">
        <v>4</v>
      </c>
      <c r="B151" s="16"/>
      <c r="C151" s="17">
        <f>SUM(C148:C150)</f>
        <v>4000</v>
      </c>
      <c r="D151" s="69">
        <f>SUM(D148:D150)</f>
        <v>3132.2</v>
      </c>
      <c r="E151" s="17">
        <v>4000</v>
      </c>
      <c r="F151" s="30">
        <f>C151+E151</f>
        <v>8000</v>
      </c>
      <c r="G151" s="105">
        <f>B151+D151</f>
        <v>3132.2</v>
      </c>
    </row>
    <row r="152" spans="1:7" ht="12.75">
      <c r="A152" s="28" t="s">
        <v>74</v>
      </c>
      <c r="B152" s="9"/>
      <c r="C152" s="21"/>
      <c r="D152" s="52"/>
      <c r="E152" s="21"/>
      <c r="F152" s="82"/>
      <c r="G152" s="75"/>
    </row>
    <row r="153" spans="1:7" ht="12.75">
      <c r="A153" s="12" t="s">
        <v>75</v>
      </c>
      <c r="B153" s="9">
        <v>6529.27</v>
      </c>
      <c r="C153" s="54"/>
      <c r="D153" s="71">
        <v>1744.78</v>
      </c>
      <c r="E153" s="54"/>
      <c r="F153" s="82">
        <f>C153+E153</f>
        <v>0</v>
      </c>
      <c r="G153" s="79">
        <f>B153+D153</f>
        <v>8274.050000000001</v>
      </c>
    </row>
    <row r="154" spans="1:7" ht="12.75">
      <c r="A154" s="15" t="s">
        <v>4</v>
      </c>
      <c r="B154" s="69">
        <f>SUM(B153)</f>
        <v>6529.27</v>
      </c>
      <c r="C154" s="17">
        <f>SUM(C153)</f>
        <v>0</v>
      </c>
      <c r="D154" s="16">
        <f>SUM(D153)</f>
        <v>1744.78</v>
      </c>
      <c r="E154" s="17">
        <v>0</v>
      </c>
      <c r="F154" s="30">
        <f>C154+E154</f>
        <v>0</v>
      </c>
      <c r="G154" s="89">
        <f>B154+D154</f>
        <v>8274.050000000001</v>
      </c>
    </row>
    <row r="155" spans="1:7" ht="12.75">
      <c r="A155" s="8" t="s">
        <v>76</v>
      </c>
      <c r="B155" s="9"/>
      <c r="C155" s="53"/>
      <c r="D155" s="52"/>
      <c r="E155" s="53"/>
      <c r="F155" s="82"/>
      <c r="G155" s="76"/>
    </row>
    <row r="156" spans="1:7" ht="12.75">
      <c r="A156" s="12" t="s">
        <v>77</v>
      </c>
      <c r="B156" s="9"/>
      <c r="D156" s="52"/>
      <c r="F156" s="82">
        <f>C156+E156</f>
        <v>0</v>
      </c>
      <c r="G156" s="76">
        <f>B156+D156</f>
        <v>0</v>
      </c>
    </row>
    <row r="157" spans="1:7" ht="12.75">
      <c r="A157" s="12" t="s">
        <v>78</v>
      </c>
      <c r="B157" s="9">
        <v>919.21</v>
      </c>
      <c r="C157" s="13">
        <v>1500</v>
      </c>
      <c r="D157" s="71">
        <v>1268.33</v>
      </c>
      <c r="E157" s="13">
        <v>1500</v>
      </c>
      <c r="F157" s="82">
        <f>C157+E157</f>
        <v>3000</v>
      </c>
      <c r="G157" s="76">
        <f>B157+D157</f>
        <v>2187.54</v>
      </c>
    </row>
    <row r="158" spans="1:7" ht="12.75">
      <c r="A158" s="15" t="s">
        <v>9</v>
      </c>
      <c r="B158" s="88">
        <v>919.21</v>
      </c>
      <c r="C158" s="17">
        <f>SUM(C156:C157)</f>
        <v>1500</v>
      </c>
      <c r="D158" s="69">
        <f>SUM(D157)</f>
        <v>1268.33</v>
      </c>
      <c r="E158" s="17">
        <v>1500</v>
      </c>
      <c r="F158" s="30">
        <f>C158+E158</f>
        <v>3000</v>
      </c>
      <c r="G158" s="105">
        <f>B158+D158</f>
        <v>2187.54</v>
      </c>
    </row>
    <row r="159" spans="1:7" ht="12.75">
      <c r="A159" s="15"/>
      <c r="B159" s="88"/>
      <c r="C159" s="17"/>
      <c r="D159" s="69"/>
      <c r="E159" s="17"/>
      <c r="F159" s="78"/>
      <c r="G159" s="81"/>
    </row>
    <row r="160" spans="1:7" ht="12.75">
      <c r="A160" s="34" t="s">
        <v>79</v>
      </c>
      <c r="B160" s="61">
        <f>B53+B71+B79+B94+B101+B106+B119+B141+B145+B154+B158</f>
        <v>397304.45</v>
      </c>
      <c r="C160" s="62">
        <f>C53+C71+C79+C94+C101+C106+C119+C141+C145+C151+C154+C158</f>
        <v>334208</v>
      </c>
      <c r="D160" s="72">
        <f>D53+D71+D79+D94+D101+D106+D119+D141+D151+D154+D158</f>
        <v>465160.0900000001</v>
      </c>
      <c r="E160" s="62">
        <v>469511</v>
      </c>
      <c r="F160" s="36">
        <f>F53+F71+F74+F79+F94+F101+F106+F119+F141+F145+F151+F158</f>
        <v>803719</v>
      </c>
      <c r="G160" s="73">
        <f>G53+G71+G74+G79+G94+G101+G106+G119+G141+G145+G151+G154+G158</f>
        <v>862464.54</v>
      </c>
    </row>
    <row r="161" spans="1:7" ht="15">
      <c r="A161" s="63"/>
      <c r="B161" s="9"/>
      <c r="C161" s="13"/>
      <c r="D161" s="52"/>
      <c r="E161" s="13"/>
      <c r="F161" s="74"/>
      <c r="G161" s="76"/>
    </row>
    <row r="162" spans="1:7" ht="12.75">
      <c r="A162" s="64" t="s">
        <v>80</v>
      </c>
      <c r="B162" s="72">
        <v>393737.48</v>
      </c>
      <c r="C162" s="62">
        <v>334208</v>
      </c>
      <c r="D162" s="72">
        <v>436825.57</v>
      </c>
      <c r="E162" s="37">
        <v>465681</v>
      </c>
      <c r="F162" s="78">
        <v>799889</v>
      </c>
      <c r="G162" s="73">
        <v>830563.05</v>
      </c>
    </row>
    <row r="163" spans="1:7" ht="12.75">
      <c r="A163" s="64" t="s">
        <v>79</v>
      </c>
      <c r="B163" s="61">
        <v>-397304.45</v>
      </c>
      <c r="C163" s="62">
        <v>-334208</v>
      </c>
      <c r="D163" s="72">
        <v>-465160.09</v>
      </c>
      <c r="E163" s="62">
        <v>-469511</v>
      </c>
      <c r="F163" s="78">
        <v>-803719</v>
      </c>
      <c r="G163" s="80">
        <v>-862464.54</v>
      </c>
    </row>
    <row r="164" spans="1:7" ht="12.75">
      <c r="A164" s="65" t="s">
        <v>81</v>
      </c>
      <c r="B164" s="66">
        <f aca="true" t="shared" si="12" ref="B164:G164">SUM(B162:B163)</f>
        <v>-3566.9700000000303</v>
      </c>
      <c r="C164" s="66">
        <f t="shared" si="12"/>
        <v>0</v>
      </c>
      <c r="D164" s="158">
        <f t="shared" si="12"/>
        <v>-28334.52000000002</v>
      </c>
      <c r="E164" s="66">
        <f t="shared" si="12"/>
        <v>-3830</v>
      </c>
      <c r="F164" s="84">
        <f t="shared" si="12"/>
        <v>-3830</v>
      </c>
      <c r="G164" s="84">
        <f t="shared" si="12"/>
        <v>-31901.48999999999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C22" sqref="C22"/>
    </sheetView>
  </sheetViews>
  <sheetFormatPr defaultColWidth="9.140625" defaultRowHeight="12.75"/>
  <cols>
    <col min="1" max="1" width="61.00390625" style="0" bestFit="1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5" width="49.8515625" style="0" bestFit="1" customWidth="1"/>
    <col min="6" max="6" width="11.28125" style="0" bestFit="1" customWidth="1"/>
    <col min="7" max="7" width="12.8515625" style="0" bestFit="1" customWidth="1"/>
    <col min="8" max="8" width="14.00390625" style="0" bestFit="1" customWidth="1"/>
  </cols>
  <sheetData>
    <row r="1" spans="1:8" ht="36.75" hidden="1" thickBot="1">
      <c r="A1" s="107" t="s">
        <v>132</v>
      </c>
      <c r="B1" s="107"/>
      <c r="C1" s="107"/>
      <c r="D1" s="107" t="s">
        <v>97</v>
      </c>
      <c r="E1" s="108"/>
      <c r="F1" s="109"/>
      <c r="G1" s="109"/>
      <c r="H1" s="109"/>
    </row>
    <row r="2" spans="1:5" ht="18.75" hidden="1" thickBot="1">
      <c r="A2" s="110" t="s">
        <v>130</v>
      </c>
      <c r="B2" s="111"/>
      <c r="C2" s="112"/>
      <c r="D2" s="113"/>
      <c r="E2" s="114"/>
    </row>
    <row r="3" spans="3:5" ht="13.5" hidden="1" thickBot="1">
      <c r="C3" s="87"/>
      <c r="D3" s="87"/>
      <c r="E3" s="87"/>
    </row>
    <row r="4" spans="1:8" ht="45.75">
      <c r="A4" s="115" t="s">
        <v>98</v>
      </c>
      <c r="B4" s="99" t="s">
        <v>131</v>
      </c>
      <c r="C4" s="99" t="s">
        <v>133</v>
      </c>
      <c r="D4" s="142" t="s">
        <v>99</v>
      </c>
      <c r="E4" s="115" t="s">
        <v>100</v>
      </c>
      <c r="F4" s="99" t="s">
        <v>131</v>
      </c>
      <c r="G4" s="99" t="s">
        <v>133</v>
      </c>
      <c r="H4" s="142" t="s">
        <v>99</v>
      </c>
    </row>
    <row r="5" spans="1:8" ht="18">
      <c r="A5" s="116"/>
      <c r="B5" s="5"/>
      <c r="C5" s="5"/>
      <c r="D5" s="139"/>
      <c r="E5" s="135"/>
      <c r="F5" s="5"/>
      <c r="G5" s="5"/>
      <c r="H5" s="117"/>
    </row>
    <row r="6" spans="1:8" ht="12.75">
      <c r="A6" s="118" t="s">
        <v>101</v>
      </c>
      <c r="B6" s="6">
        <v>17.43</v>
      </c>
      <c r="C6" s="6">
        <v>2512.36</v>
      </c>
      <c r="D6" s="140">
        <f>B6+C6</f>
        <v>2529.79</v>
      </c>
      <c r="E6" s="133" t="s">
        <v>143</v>
      </c>
      <c r="F6" s="6">
        <v>98041.34</v>
      </c>
      <c r="G6" s="119"/>
      <c r="H6" s="141">
        <f>F6+G6</f>
        <v>98041.34</v>
      </c>
    </row>
    <row r="7" spans="1:8" ht="12.75">
      <c r="A7" s="118" t="s">
        <v>102</v>
      </c>
      <c r="B7" s="119"/>
      <c r="C7" s="6">
        <v>278.95</v>
      </c>
      <c r="D7" s="140">
        <f aca="true" t="shared" si="0" ref="D7:D33">B7+C7</f>
        <v>278.95</v>
      </c>
      <c r="E7" t="s">
        <v>146</v>
      </c>
      <c r="G7" s="6">
        <v>240947.84</v>
      </c>
      <c r="H7" s="141">
        <f aca="true" t="shared" si="1" ref="H7:H33">F7+G7</f>
        <v>240947.84</v>
      </c>
    </row>
    <row r="8" spans="1:8" ht="12.75">
      <c r="A8" s="118" t="s">
        <v>104</v>
      </c>
      <c r="B8" s="6">
        <v>158</v>
      </c>
      <c r="C8" s="6"/>
      <c r="D8" s="140">
        <f t="shared" si="0"/>
        <v>158</v>
      </c>
      <c r="E8" s="6" t="s">
        <v>103</v>
      </c>
      <c r="F8" s="6">
        <v>7959.17</v>
      </c>
      <c r="G8" s="6">
        <v>38845.17</v>
      </c>
      <c r="H8" s="141">
        <f t="shared" si="1"/>
        <v>46804.34</v>
      </c>
    </row>
    <row r="9" spans="1:8" ht="12.75">
      <c r="A9" s="118" t="s">
        <v>157</v>
      </c>
      <c r="B9" s="6"/>
      <c r="C9" s="6"/>
      <c r="D9" s="183">
        <f>SUM(D6:D8)</f>
        <v>2966.74</v>
      </c>
      <c r="E9" s="6"/>
      <c r="F9" s="6"/>
      <c r="G9" s="6"/>
      <c r="H9" s="141"/>
    </row>
    <row r="10" spans="1:8" ht="12.75">
      <c r="A10" s="118" t="s">
        <v>105</v>
      </c>
      <c r="B10" s="6">
        <v>77219.81</v>
      </c>
      <c r="C10" s="6"/>
      <c r="D10" s="140">
        <f t="shared" si="0"/>
        <v>77219.81</v>
      </c>
      <c r="E10" s="133" t="s">
        <v>144</v>
      </c>
      <c r="F10" s="6">
        <v>2619</v>
      </c>
      <c r="G10" s="6"/>
      <c r="H10" s="141">
        <f t="shared" si="1"/>
        <v>2619</v>
      </c>
    </row>
    <row r="11" spans="1:8" ht="12.75">
      <c r="A11" s="118" t="s">
        <v>139</v>
      </c>
      <c r="B11" s="133">
        <v>2864.24</v>
      </c>
      <c r="C11" s="6"/>
      <c r="D11" s="140">
        <f t="shared" si="0"/>
        <v>2864.24</v>
      </c>
      <c r="E11" s="6" t="s">
        <v>106</v>
      </c>
      <c r="F11" s="6">
        <v>4281.05</v>
      </c>
      <c r="G11" s="6">
        <v>8791.26</v>
      </c>
      <c r="H11" s="141">
        <f t="shared" si="1"/>
        <v>13072.310000000001</v>
      </c>
    </row>
    <row r="12" spans="1:8" ht="12.75">
      <c r="A12" s="118" t="s">
        <v>107</v>
      </c>
      <c r="B12" s="6"/>
      <c r="C12" s="6">
        <v>282062.45</v>
      </c>
      <c r="D12" s="140">
        <f t="shared" si="0"/>
        <v>282062.45</v>
      </c>
      <c r="E12" s="137" t="s">
        <v>147</v>
      </c>
      <c r="G12" s="6">
        <v>10000</v>
      </c>
      <c r="H12" s="141">
        <f t="shared" si="1"/>
        <v>10000</v>
      </c>
    </row>
    <row r="13" spans="1:8" ht="12.75">
      <c r="A13" s="118" t="s">
        <v>141</v>
      </c>
      <c r="B13" s="6"/>
      <c r="C13" s="6">
        <v>570313.67</v>
      </c>
      <c r="D13" s="140">
        <f t="shared" si="0"/>
        <v>570313.67</v>
      </c>
      <c r="E13" s="6" t="s">
        <v>108</v>
      </c>
      <c r="F13" s="6">
        <v>3310.91</v>
      </c>
      <c r="G13" s="6">
        <v>12825.31</v>
      </c>
      <c r="H13" s="141">
        <f t="shared" si="1"/>
        <v>16136.22</v>
      </c>
    </row>
    <row r="14" spans="1:8" ht="12.75">
      <c r="A14" s="118" t="s">
        <v>111</v>
      </c>
      <c r="B14" s="6">
        <v>956.2</v>
      </c>
      <c r="C14" s="6"/>
      <c r="D14" s="140">
        <f t="shared" si="0"/>
        <v>956.2</v>
      </c>
      <c r="E14" s="6" t="s">
        <v>109</v>
      </c>
      <c r="F14" s="6"/>
      <c r="G14" s="6">
        <v>4195.91</v>
      </c>
      <c r="H14" s="141">
        <f t="shared" si="1"/>
        <v>4195.91</v>
      </c>
    </row>
    <row r="15" spans="1:8" ht="12.75">
      <c r="A15" s="118" t="s">
        <v>157</v>
      </c>
      <c r="B15" s="6"/>
      <c r="C15" s="6"/>
      <c r="D15" s="183">
        <f>SUM(D10:D14)</f>
        <v>933416.37</v>
      </c>
      <c r="E15" s="6"/>
      <c r="F15" s="6"/>
      <c r="G15" s="6"/>
      <c r="H15" s="141"/>
    </row>
    <row r="16" spans="1:8" ht="12.75">
      <c r="A16" s="118" t="s">
        <v>112</v>
      </c>
      <c r="B16" s="6">
        <v>24890.2</v>
      </c>
      <c r="C16" s="6"/>
      <c r="D16" s="140">
        <f t="shared" si="0"/>
        <v>24890.2</v>
      </c>
      <c r="E16" s="42" t="s">
        <v>110</v>
      </c>
      <c r="F16" s="184"/>
      <c r="G16" s="184">
        <v>28420</v>
      </c>
      <c r="H16" s="185">
        <f t="shared" si="1"/>
        <v>28420</v>
      </c>
    </row>
    <row r="17" spans="1:8" ht="12.75">
      <c r="A17" s="118" t="s">
        <v>114</v>
      </c>
      <c r="B17" s="6">
        <v>27067.07</v>
      </c>
      <c r="C17" s="6">
        <v>3806.12</v>
      </c>
      <c r="D17" s="140">
        <f t="shared" si="0"/>
        <v>30873.19</v>
      </c>
      <c r="E17" s="186" t="s">
        <v>148</v>
      </c>
      <c r="F17" s="184"/>
      <c r="G17" s="184">
        <v>243883.4</v>
      </c>
      <c r="H17" s="185">
        <f t="shared" si="1"/>
        <v>243883.4</v>
      </c>
    </row>
    <row r="18" spans="1:8" ht="12.75">
      <c r="A18" s="118" t="s">
        <v>116</v>
      </c>
      <c r="B18" s="6">
        <v>105494.43</v>
      </c>
      <c r="C18" s="6"/>
      <c r="D18" s="140">
        <f t="shared" si="0"/>
        <v>105494.43</v>
      </c>
      <c r="E18" s="187" t="s">
        <v>150</v>
      </c>
      <c r="F18" s="187"/>
      <c r="G18" s="184">
        <v>150000</v>
      </c>
      <c r="H18" s="188">
        <f t="shared" si="1"/>
        <v>150000</v>
      </c>
    </row>
    <row r="19" spans="1:8" ht="12.75">
      <c r="A19" s="118" t="s">
        <v>117</v>
      </c>
      <c r="B19" s="6">
        <v>7598.74</v>
      </c>
      <c r="C19" s="6">
        <v>2000</v>
      </c>
      <c r="D19" s="140">
        <f t="shared" si="0"/>
        <v>9598.74</v>
      </c>
      <c r="E19" s="187" t="s">
        <v>151</v>
      </c>
      <c r="F19" s="187"/>
      <c r="G19" s="184">
        <v>240000</v>
      </c>
      <c r="H19" s="188">
        <f t="shared" si="1"/>
        <v>240000</v>
      </c>
    </row>
    <row r="20" spans="1:8" ht="12.75">
      <c r="A20" s="118" t="s">
        <v>118</v>
      </c>
      <c r="B20" s="6">
        <v>840</v>
      </c>
      <c r="C20" s="6">
        <v>15364.29</v>
      </c>
      <c r="D20" s="140">
        <f t="shared" si="0"/>
        <v>16204.29</v>
      </c>
      <c r="E20" s="133" t="s">
        <v>158</v>
      </c>
      <c r="F20" s="6"/>
      <c r="G20" s="6"/>
      <c r="H20" s="100">
        <f>SUM(H16:H19)</f>
        <v>662303.4</v>
      </c>
    </row>
    <row r="21" spans="1:8" ht="12.75">
      <c r="A21" s="118" t="s">
        <v>120</v>
      </c>
      <c r="B21" s="6">
        <v>1524.78</v>
      </c>
      <c r="C21" s="6">
        <v>250.41</v>
      </c>
      <c r="D21" s="140">
        <f t="shared" si="0"/>
        <v>1775.19</v>
      </c>
      <c r="E21" s="6"/>
      <c r="F21" s="6"/>
      <c r="G21" s="6"/>
      <c r="H21" s="100"/>
    </row>
    <row r="22" spans="1:8" ht="12.75">
      <c r="A22" s="118" t="s">
        <v>142</v>
      </c>
      <c r="B22" s="6"/>
      <c r="C22" s="6">
        <v>17000</v>
      </c>
      <c r="D22" s="140">
        <f t="shared" si="0"/>
        <v>17000</v>
      </c>
      <c r="E22" s="6" t="s">
        <v>113</v>
      </c>
      <c r="F22" s="6">
        <v>168</v>
      </c>
      <c r="G22" s="6">
        <v>1700</v>
      </c>
      <c r="H22" s="100">
        <f>F22+G22</f>
        <v>1868</v>
      </c>
    </row>
    <row r="23" spans="1:8" ht="12.75">
      <c r="A23" s="118" t="s">
        <v>140</v>
      </c>
      <c r="B23" s="134">
        <v>2200</v>
      </c>
      <c r="C23" s="6"/>
      <c r="D23" s="140">
        <f t="shared" si="0"/>
        <v>2200</v>
      </c>
      <c r="E23" s="5" t="s">
        <v>145</v>
      </c>
      <c r="F23" s="136">
        <v>1524.78</v>
      </c>
      <c r="G23" s="119">
        <v>8052.3</v>
      </c>
      <c r="H23" s="141">
        <f>F23+G23</f>
        <v>9577.08</v>
      </c>
    </row>
    <row r="24" spans="1:8" ht="12.75">
      <c r="A24" s="118" t="s">
        <v>119</v>
      </c>
      <c r="B24" s="6"/>
      <c r="C24" s="6"/>
      <c r="D24" s="140">
        <f t="shared" si="0"/>
        <v>0</v>
      </c>
      <c r="E24" s="132"/>
      <c r="F24" s="6"/>
      <c r="G24" s="6"/>
      <c r="H24" s="141">
        <f t="shared" si="1"/>
        <v>0</v>
      </c>
    </row>
    <row r="25" spans="2:8" ht="12.75">
      <c r="B25" s="6"/>
      <c r="C25" s="6"/>
      <c r="D25" s="140">
        <f t="shared" si="0"/>
        <v>0</v>
      </c>
      <c r="E25" s="132"/>
      <c r="F25" s="6"/>
      <c r="G25" s="6"/>
      <c r="H25" s="141">
        <f t="shared" si="1"/>
        <v>0</v>
      </c>
    </row>
    <row r="26" spans="1:8" ht="12.75">
      <c r="A26" s="120" t="s">
        <v>121</v>
      </c>
      <c r="C26" s="6">
        <v>81405.93</v>
      </c>
      <c r="D26" s="140">
        <f>B31+C26</f>
        <v>84972.9</v>
      </c>
      <c r="E26" s="132" t="s">
        <v>115</v>
      </c>
      <c r="F26" s="6">
        <v>136493.62</v>
      </c>
      <c r="G26" s="6">
        <v>15667.51</v>
      </c>
      <c r="H26" s="141">
        <f>F26+G26</f>
        <v>152161.13</v>
      </c>
    </row>
    <row r="27" spans="5:8" ht="12.75">
      <c r="E27" s="132"/>
      <c r="F27" s="6"/>
      <c r="G27" s="6"/>
      <c r="H27" s="141">
        <f t="shared" si="1"/>
        <v>0</v>
      </c>
    </row>
    <row r="28" spans="2:8" ht="12.75">
      <c r="B28" s="6"/>
      <c r="C28" s="6"/>
      <c r="D28" s="140">
        <f t="shared" si="0"/>
        <v>0</v>
      </c>
      <c r="E28" s="132"/>
      <c r="F28" s="6"/>
      <c r="G28" s="6"/>
      <c r="H28" s="141">
        <f t="shared" si="1"/>
        <v>0</v>
      </c>
    </row>
    <row r="29" spans="2:8" ht="12.75">
      <c r="B29" s="6"/>
      <c r="C29" s="6"/>
      <c r="D29" s="140">
        <f t="shared" si="0"/>
        <v>0</v>
      </c>
      <c r="E29" s="132"/>
      <c r="F29" s="6"/>
      <c r="G29" s="6"/>
      <c r="H29" s="141">
        <f t="shared" si="1"/>
        <v>0</v>
      </c>
    </row>
    <row r="30" spans="1:8" ht="12.75">
      <c r="A30" s="118"/>
      <c r="B30" s="6"/>
      <c r="C30" s="6"/>
      <c r="D30" s="140">
        <f t="shared" si="0"/>
        <v>0</v>
      </c>
      <c r="E30" s="132"/>
      <c r="F30" s="6"/>
      <c r="G30" s="6"/>
      <c r="H30" s="141">
        <f t="shared" si="1"/>
        <v>0</v>
      </c>
    </row>
    <row r="31" spans="1:8" ht="12.75">
      <c r="A31" s="120" t="s">
        <v>122</v>
      </c>
      <c r="B31" s="6">
        <v>3566.97</v>
      </c>
      <c r="C31" s="6">
        <v>28334.52</v>
      </c>
      <c r="D31" s="140">
        <f t="shared" si="0"/>
        <v>31901.49</v>
      </c>
      <c r="E31" s="132" t="s">
        <v>123</v>
      </c>
      <c r="F31" s="6"/>
      <c r="G31" s="119"/>
      <c r="H31" s="141">
        <f t="shared" si="1"/>
        <v>0</v>
      </c>
    </row>
    <row r="32" spans="1:8" ht="12.75">
      <c r="A32" s="118"/>
      <c r="B32" s="6"/>
      <c r="C32" s="6"/>
      <c r="D32" s="140">
        <f t="shared" si="0"/>
        <v>0</v>
      </c>
      <c r="E32" s="132"/>
      <c r="F32" s="6"/>
      <c r="G32" s="6"/>
      <c r="H32" s="141">
        <f t="shared" si="1"/>
        <v>0</v>
      </c>
    </row>
    <row r="33" spans="1:8" ht="13.5" thickBot="1">
      <c r="A33" s="122" t="s">
        <v>124</v>
      </c>
      <c r="B33" s="123">
        <f>SUM(B6:B32)</f>
        <v>254397.86999999997</v>
      </c>
      <c r="C33" s="148">
        <f>SUM(C6:C32)</f>
        <v>1003328.7000000002</v>
      </c>
      <c r="D33" s="149">
        <f t="shared" si="0"/>
        <v>1257726.57</v>
      </c>
      <c r="E33" s="150" t="s">
        <v>125</v>
      </c>
      <c r="F33" s="148">
        <f>SUM(F6:F32)</f>
        <v>254397.87</v>
      </c>
      <c r="G33" s="148">
        <f>SUM(G6:G32)</f>
        <v>1003328.7000000001</v>
      </c>
      <c r="H33" s="151">
        <f t="shared" si="1"/>
        <v>1257726.57</v>
      </c>
    </row>
    <row r="34" spans="1:8" ht="13.5" thickBot="1">
      <c r="A34" s="97"/>
      <c r="B34" s="143"/>
      <c r="C34" s="5"/>
      <c r="D34" s="5"/>
      <c r="E34" s="5"/>
      <c r="F34" s="6"/>
      <c r="G34" s="6"/>
      <c r="H34" s="6">
        <f>SUM(H16:H20)</f>
        <v>1324606.8</v>
      </c>
    </row>
    <row r="35" spans="1:8" ht="15">
      <c r="A35" s="124" t="s">
        <v>126</v>
      </c>
      <c r="B35" s="144"/>
      <c r="C35" s="152"/>
      <c r="D35" s="153"/>
      <c r="E35" s="5"/>
      <c r="F35" s="5"/>
      <c r="G35" s="5"/>
      <c r="H35" s="5"/>
    </row>
    <row r="36" spans="1:8" ht="12.75">
      <c r="A36" s="125"/>
      <c r="B36" s="145"/>
      <c r="C36" s="5"/>
      <c r="D36" s="10"/>
      <c r="E36" s="5"/>
      <c r="F36" s="5"/>
      <c r="G36" s="5"/>
      <c r="H36" s="5"/>
    </row>
    <row r="37" spans="1:8" ht="64.5">
      <c r="A37" s="128" t="s">
        <v>127</v>
      </c>
      <c r="B37" s="146">
        <v>182504</v>
      </c>
      <c r="C37" s="5"/>
      <c r="D37" s="126"/>
      <c r="E37" s="5"/>
      <c r="F37" s="5"/>
      <c r="G37" s="5"/>
      <c r="H37" s="5"/>
    </row>
    <row r="38" spans="1:8" ht="51.75">
      <c r="A38" s="129" t="s">
        <v>134</v>
      </c>
      <c r="B38" s="146">
        <v>94378.98</v>
      </c>
      <c r="C38" s="5"/>
      <c r="D38" s="126"/>
      <c r="E38" s="5"/>
      <c r="F38" s="5"/>
      <c r="G38" s="5"/>
      <c r="H38" s="5"/>
    </row>
    <row r="39" spans="1:8" ht="30">
      <c r="A39" s="130" t="s">
        <v>128</v>
      </c>
      <c r="B39" s="146">
        <v>12100</v>
      </c>
      <c r="C39" s="5"/>
      <c r="D39" s="126"/>
      <c r="E39" s="5"/>
      <c r="F39" s="5"/>
      <c r="G39" s="5"/>
      <c r="H39" s="5"/>
    </row>
    <row r="40" spans="1:8" ht="15.75" thickBot="1">
      <c r="A40" s="127" t="s">
        <v>129</v>
      </c>
      <c r="B40" s="147">
        <f>SUM(B37:B39)</f>
        <v>288982.98</v>
      </c>
      <c r="C40" s="154"/>
      <c r="D40" s="155"/>
      <c r="E40" s="5"/>
      <c r="F40" s="5"/>
      <c r="G40" s="5"/>
      <c r="H40" s="5"/>
    </row>
    <row r="41" spans="3:8" ht="12.75">
      <c r="C41" s="5"/>
      <c r="D41" s="5"/>
      <c r="E41" s="5"/>
      <c r="F41" s="5"/>
      <c r="G41" s="5"/>
      <c r="H41" s="5"/>
    </row>
    <row r="42" spans="3:8" ht="12.75">
      <c r="C42" s="5"/>
      <c r="D42" s="5"/>
      <c r="E42" s="5"/>
      <c r="F42" s="5"/>
      <c r="G42" s="5"/>
      <c r="H42" s="5"/>
    </row>
    <row r="43" spans="3:8" ht="12.75">
      <c r="C43" s="5"/>
      <c r="D43" s="5"/>
      <c r="E43" s="5"/>
      <c r="F43" s="5"/>
      <c r="G43" s="5"/>
      <c r="H4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194"/>
  <sheetViews>
    <sheetView tabSelected="1" workbookViewId="0" topLeftCell="A1">
      <selection activeCell="D1" sqref="D1"/>
    </sheetView>
  </sheetViews>
  <sheetFormatPr defaultColWidth="9.140625" defaultRowHeight="12.75"/>
  <cols>
    <col min="1" max="1" width="67.421875" style="0" customWidth="1"/>
    <col min="2" max="3" width="11.28125" style="0" bestFit="1" customWidth="1"/>
    <col min="4" max="4" width="14.00390625" style="0" customWidth="1"/>
    <col min="5" max="5" width="14.00390625" style="0" bestFit="1" customWidth="1"/>
    <col min="6" max="6" width="12.8515625" style="0" customWidth="1"/>
    <col min="7" max="7" width="14.57421875" style="0" customWidth="1"/>
  </cols>
  <sheetData>
    <row r="1" ht="20.25">
      <c r="A1" s="1" t="s">
        <v>149</v>
      </c>
    </row>
    <row r="2" spans="1:7" ht="45.75">
      <c r="A2" s="2" t="s">
        <v>136</v>
      </c>
      <c r="B2" s="3" t="s">
        <v>93</v>
      </c>
      <c r="C2" s="4" t="s">
        <v>0</v>
      </c>
      <c r="D2" s="3" t="s">
        <v>94</v>
      </c>
      <c r="E2" s="4" t="s">
        <v>1</v>
      </c>
      <c r="F2" s="83" t="s">
        <v>86</v>
      </c>
      <c r="G2" s="85" t="s">
        <v>96</v>
      </c>
    </row>
    <row r="3" spans="1:7" ht="12.75">
      <c r="A3" s="5"/>
      <c r="B3" s="5"/>
      <c r="C3" s="5"/>
      <c r="D3" s="8"/>
      <c r="E3" s="5"/>
      <c r="F3" s="26"/>
      <c r="G3" s="53"/>
    </row>
    <row r="4" spans="1:7" ht="12.75">
      <c r="A4" s="5"/>
      <c r="B4" s="5"/>
      <c r="D4" s="8"/>
      <c r="E4" s="7"/>
      <c r="F4" s="27"/>
      <c r="G4" s="53"/>
    </row>
    <row r="5" spans="1:7" ht="12.75">
      <c r="A5" s="8" t="s">
        <v>2</v>
      </c>
      <c r="B5" s="9"/>
      <c r="C5" s="10"/>
      <c r="D5" s="88"/>
      <c r="E5" s="11"/>
      <c r="F5" s="27"/>
      <c r="G5" s="102"/>
    </row>
    <row r="6" spans="1:7" ht="12.75">
      <c r="A6" s="12" t="s">
        <v>3</v>
      </c>
      <c r="B6" s="88">
        <v>222980.19</v>
      </c>
      <c r="C6" s="13">
        <v>234208</v>
      </c>
      <c r="D6" s="91">
        <v>95.42</v>
      </c>
      <c r="E6" s="14">
        <v>1250</v>
      </c>
      <c r="F6" s="27">
        <f>C6+E6</f>
        <v>235458</v>
      </c>
      <c r="G6" s="103">
        <f>B6+D6</f>
        <v>223075.61000000002</v>
      </c>
    </row>
    <row r="7" spans="1:7" ht="12.75">
      <c r="A7" s="15" t="s">
        <v>4</v>
      </c>
      <c r="B7" s="69">
        <f>SUM(B6)</f>
        <v>222980.19</v>
      </c>
      <c r="C7" s="17">
        <f>SUM(C6)</f>
        <v>234208</v>
      </c>
      <c r="D7" s="69">
        <f>SUM(D6)</f>
        <v>95.42</v>
      </c>
      <c r="E7" s="18">
        <f>SUM(E6)</f>
        <v>1250</v>
      </c>
      <c r="F7" s="30">
        <f>C7+E7</f>
        <v>235458</v>
      </c>
      <c r="G7" s="101">
        <f>SUM(G6)</f>
        <v>223075.61000000002</v>
      </c>
    </row>
    <row r="8" spans="1:7" ht="12.75">
      <c r="A8" s="20"/>
      <c r="B8" s="88"/>
      <c r="C8" s="21"/>
      <c r="D8" s="88"/>
      <c r="E8" s="22"/>
      <c r="F8" s="27"/>
      <c r="G8" s="53"/>
    </row>
    <row r="9" spans="1:7" ht="12.75">
      <c r="A9" s="20"/>
      <c r="B9" s="88"/>
      <c r="C9" s="21"/>
      <c r="D9" s="88"/>
      <c r="E9" s="22"/>
      <c r="F9" s="27"/>
      <c r="G9" s="102"/>
    </row>
    <row r="10" spans="1:7" ht="12.75">
      <c r="A10" s="23"/>
      <c r="B10" s="88"/>
      <c r="C10" s="13"/>
      <c r="D10" s="88"/>
      <c r="E10" s="14"/>
      <c r="F10" s="27"/>
      <c r="G10" s="102"/>
    </row>
    <row r="11" spans="1:7" ht="12.75">
      <c r="A11" s="8" t="s">
        <v>5</v>
      </c>
      <c r="B11" s="88"/>
      <c r="C11" s="13"/>
      <c r="D11" s="88"/>
      <c r="E11" s="14"/>
      <c r="F11" s="27"/>
      <c r="G11" s="102"/>
    </row>
    <row r="12" spans="1:7" ht="15.75">
      <c r="A12" s="24" t="s">
        <v>152</v>
      </c>
      <c r="B12" s="88"/>
      <c r="C12" s="13"/>
      <c r="D12" s="67">
        <v>42000</v>
      </c>
      <c r="E12" s="14">
        <v>52000</v>
      </c>
      <c r="F12" s="27">
        <f>C12+E12</f>
        <v>52000</v>
      </c>
      <c r="G12" s="94">
        <f>B12+D12</f>
        <v>42000</v>
      </c>
    </row>
    <row r="13" spans="1:7" ht="15.75">
      <c r="A13" s="24" t="s">
        <v>156</v>
      </c>
      <c r="B13" s="67">
        <v>30000</v>
      </c>
      <c r="C13" s="13">
        <v>30000</v>
      </c>
      <c r="D13" s="67">
        <v>55000</v>
      </c>
      <c r="E13" s="14">
        <v>70000</v>
      </c>
      <c r="F13" s="27">
        <f aca="true" t="shared" si="0" ref="F13:F20">C13+E13</f>
        <v>100000</v>
      </c>
      <c r="G13" s="94">
        <f aca="true" t="shared" si="1" ref="G13:G20">B13+D13</f>
        <v>85000</v>
      </c>
    </row>
    <row r="14" spans="1:7" ht="12.75">
      <c r="A14" s="24" t="s">
        <v>6</v>
      </c>
      <c r="B14" s="67"/>
      <c r="C14" s="5"/>
      <c r="D14" s="67"/>
      <c r="E14" s="14">
        <v>10000</v>
      </c>
      <c r="F14" s="27">
        <f t="shared" si="0"/>
        <v>10000</v>
      </c>
      <c r="G14" s="94">
        <f t="shared" si="1"/>
        <v>0</v>
      </c>
    </row>
    <row r="15" spans="1:7" ht="12.75">
      <c r="A15" s="24" t="s">
        <v>7</v>
      </c>
      <c r="B15" s="67"/>
      <c r="C15" s="13"/>
      <c r="D15" s="67">
        <v>90500</v>
      </c>
      <c r="E15" s="14">
        <v>80431</v>
      </c>
      <c r="F15" s="27">
        <f t="shared" si="0"/>
        <v>80431</v>
      </c>
      <c r="G15" s="94">
        <f t="shared" si="1"/>
        <v>90500</v>
      </c>
    </row>
    <row r="16" spans="1:7" ht="12.75">
      <c r="A16" s="24" t="s">
        <v>155</v>
      </c>
      <c r="B16" s="67">
        <v>110662.28</v>
      </c>
      <c r="C16" s="13">
        <v>50000</v>
      </c>
      <c r="D16" s="67">
        <v>114132.3</v>
      </c>
      <c r="E16" s="14">
        <v>97000</v>
      </c>
      <c r="F16" s="27">
        <f t="shared" si="0"/>
        <v>147000</v>
      </c>
      <c r="G16" s="94">
        <f t="shared" si="1"/>
        <v>224794.58000000002</v>
      </c>
    </row>
    <row r="17" spans="1:7" ht="12.75">
      <c r="A17" s="24" t="s">
        <v>8</v>
      </c>
      <c r="B17" s="67"/>
      <c r="C17" s="13"/>
      <c r="D17" s="67">
        <v>72043.2</v>
      </c>
      <c r="E17" s="14">
        <v>15000</v>
      </c>
      <c r="F17" s="27">
        <f t="shared" si="0"/>
        <v>15000</v>
      </c>
      <c r="G17" s="94">
        <f t="shared" si="1"/>
        <v>72043.2</v>
      </c>
    </row>
    <row r="18" spans="1:7" ht="12.75">
      <c r="A18" s="24" t="s">
        <v>153</v>
      </c>
      <c r="B18" s="67"/>
      <c r="C18" s="13"/>
      <c r="D18" s="67">
        <v>41018.16</v>
      </c>
      <c r="E18" s="14">
        <v>40000</v>
      </c>
      <c r="F18" s="27">
        <f t="shared" si="0"/>
        <v>40000</v>
      </c>
      <c r="G18" s="94">
        <f t="shared" si="1"/>
        <v>41018.16</v>
      </c>
    </row>
    <row r="19" spans="1:7" ht="12.75">
      <c r="A19" s="24" t="s">
        <v>154</v>
      </c>
      <c r="B19" s="67">
        <v>20000</v>
      </c>
      <c r="C19" s="13">
        <v>20000</v>
      </c>
      <c r="D19" s="67">
        <v>10000</v>
      </c>
      <c r="E19" s="14">
        <v>40000</v>
      </c>
      <c r="F19" s="27">
        <f t="shared" si="0"/>
        <v>60000</v>
      </c>
      <c r="G19" s="94">
        <f t="shared" si="1"/>
        <v>30000</v>
      </c>
    </row>
    <row r="20" spans="1:7" ht="12.75">
      <c r="A20" s="15" t="s">
        <v>9</v>
      </c>
      <c r="B20" s="69">
        <f>B13+B16+B19</f>
        <v>160662.28</v>
      </c>
      <c r="C20" s="17">
        <f>SUM(C12:C19)</f>
        <v>100000</v>
      </c>
      <c r="D20" s="69">
        <f>SUM(D12:D19)</f>
        <v>424693.66000000003</v>
      </c>
      <c r="E20" s="18">
        <f>SUM(E12:E19)</f>
        <v>404431</v>
      </c>
      <c r="F20" s="30">
        <f t="shared" si="0"/>
        <v>504431</v>
      </c>
      <c r="G20" s="89">
        <f t="shared" si="1"/>
        <v>585355.9400000001</v>
      </c>
    </row>
    <row r="21" spans="1:7" ht="12.75">
      <c r="A21" s="20"/>
      <c r="B21" s="88"/>
      <c r="C21" s="21"/>
      <c r="D21" s="88"/>
      <c r="E21" s="22"/>
      <c r="F21" s="27"/>
      <c r="G21" s="92"/>
    </row>
    <row r="22" spans="1:7" ht="12.75">
      <c r="A22" s="23"/>
      <c r="B22" s="68"/>
      <c r="C22" s="26"/>
      <c r="D22" s="68"/>
      <c r="E22" s="27"/>
      <c r="F22" s="27"/>
      <c r="G22" s="92"/>
    </row>
    <row r="23" spans="1:7" ht="12.75">
      <c r="A23" s="28" t="s">
        <v>10</v>
      </c>
      <c r="B23" s="68"/>
      <c r="C23" s="26"/>
      <c r="D23" s="68"/>
      <c r="E23" s="27"/>
      <c r="F23" s="27"/>
      <c r="G23" s="92"/>
    </row>
    <row r="24" spans="1:7" ht="12.75">
      <c r="A24" s="24" t="s">
        <v>11</v>
      </c>
      <c r="B24" s="93">
        <v>3795.5</v>
      </c>
      <c r="C24" s="26"/>
      <c r="D24" s="93">
        <v>12035.82</v>
      </c>
      <c r="E24" s="27">
        <v>10000</v>
      </c>
      <c r="F24" s="27">
        <f>C24+E24</f>
        <v>10000</v>
      </c>
      <c r="G24" s="94">
        <f>B24+D24</f>
        <v>15831.32</v>
      </c>
    </row>
    <row r="25" spans="1:7" ht="12.75">
      <c r="A25" s="12" t="s">
        <v>12</v>
      </c>
      <c r="B25" s="93"/>
      <c r="C25" s="26"/>
      <c r="D25" s="68"/>
      <c r="E25" s="27"/>
      <c r="F25" s="27">
        <f>C25+E25</f>
        <v>0</v>
      </c>
      <c r="G25" s="94">
        <f>B25+D25</f>
        <v>0</v>
      </c>
    </row>
    <row r="26" spans="1:7" ht="12.75">
      <c r="A26" s="12" t="s">
        <v>13</v>
      </c>
      <c r="B26" s="93"/>
      <c r="C26" s="26"/>
      <c r="D26" s="68"/>
      <c r="E26" s="27"/>
      <c r="F26" s="27">
        <f>C26+E26</f>
        <v>0</v>
      </c>
      <c r="G26" s="94">
        <f>B26+D26</f>
        <v>0</v>
      </c>
    </row>
    <row r="27" spans="1:7" ht="12.75">
      <c r="A27" s="12" t="s">
        <v>14</v>
      </c>
      <c r="B27" s="93">
        <v>6295.85</v>
      </c>
      <c r="C27" s="26"/>
      <c r="D27" s="68"/>
      <c r="E27" s="27">
        <v>40000</v>
      </c>
      <c r="F27" s="27">
        <f>C27+E27</f>
        <v>40000</v>
      </c>
      <c r="G27" s="94">
        <f>B27+D27</f>
        <v>6295.85</v>
      </c>
    </row>
    <row r="28" spans="1:7" ht="12.75">
      <c r="A28" s="15" t="s">
        <v>9</v>
      </c>
      <c r="B28" s="89">
        <f>B24+B27</f>
        <v>10091.35</v>
      </c>
      <c r="C28" s="30"/>
      <c r="D28" s="89">
        <f>SUM(D24:D27)</f>
        <v>12035.82</v>
      </c>
      <c r="E28" s="31">
        <f>SUM(E23:E27)</f>
        <v>50000</v>
      </c>
      <c r="F28" s="30">
        <f>C28+E28</f>
        <v>50000</v>
      </c>
      <c r="G28" s="89">
        <f>B28+D28</f>
        <v>22127.17</v>
      </c>
    </row>
    <row r="29" spans="1:7" ht="12.75">
      <c r="A29" s="20"/>
      <c r="B29" s="68"/>
      <c r="C29" s="32"/>
      <c r="D29" s="68"/>
      <c r="E29" s="19"/>
      <c r="F29" s="27"/>
      <c r="G29" s="102"/>
    </row>
    <row r="30" spans="1:7" ht="12.75">
      <c r="A30" s="28" t="s">
        <v>15</v>
      </c>
      <c r="B30" s="68"/>
      <c r="C30" s="26"/>
      <c r="D30" s="68"/>
      <c r="E30" s="27"/>
      <c r="F30" s="27"/>
      <c r="G30" s="102"/>
    </row>
    <row r="31" spans="1:7" ht="12.75">
      <c r="A31" s="12" t="s">
        <v>16</v>
      </c>
      <c r="B31" s="68"/>
      <c r="C31" s="26"/>
      <c r="D31" s="68"/>
      <c r="E31" s="27"/>
      <c r="F31" s="27">
        <f>C31+E31</f>
        <v>0</v>
      </c>
      <c r="G31" s="104">
        <f>B31+D31</f>
        <v>0</v>
      </c>
    </row>
    <row r="32" spans="1:7" ht="12.75">
      <c r="A32" s="12" t="s">
        <v>17</v>
      </c>
      <c r="B32" s="93">
        <v>3.66</v>
      </c>
      <c r="C32" s="46"/>
      <c r="D32" s="93">
        <v>0.67</v>
      </c>
      <c r="E32" s="27">
        <v>10000</v>
      </c>
      <c r="F32" s="27">
        <f>C32+E32</f>
        <v>10000</v>
      </c>
      <c r="G32" s="104">
        <f>B32+D32</f>
        <v>4.33</v>
      </c>
    </row>
    <row r="33" spans="1:7" ht="12.75">
      <c r="A33" s="15" t="s">
        <v>4</v>
      </c>
      <c r="B33" s="89">
        <f>SUM(B32)</f>
        <v>3.66</v>
      </c>
      <c r="C33" s="30"/>
      <c r="D33" s="89">
        <f>SUM(D32)</f>
        <v>0.67</v>
      </c>
      <c r="E33" s="31">
        <f>SUM(E31:E32)</f>
        <v>10000</v>
      </c>
      <c r="F33" s="30">
        <f>C33+E33</f>
        <v>10000</v>
      </c>
      <c r="G33" s="105">
        <f>B33+D33</f>
        <v>4.33</v>
      </c>
    </row>
    <row r="34" spans="1:7" ht="12.75">
      <c r="A34" s="20"/>
      <c r="B34" s="68"/>
      <c r="C34" s="26"/>
      <c r="D34" s="68"/>
      <c r="E34" s="27"/>
      <c r="F34" s="27"/>
      <c r="G34" s="102"/>
    </row>
    <row r="35" spans="1:7" ht="12.75">
      <c r="A35" s="20"/>
      <c r="B35" s="68"/>
      <c r="C35" s="26"/>
      <c r="D35" s="68"/>
      <c r="E35" s="27"/>
      <c r="F35" s="27"/>
      <c r="G35" s="102"/>
    </row>
    <row r="36" spans="1:7" ht="12.75">
      <c r="A36" s="34" t="s">
        <v>18</v>
      </c>
      <c r="B36" s="90">
        <f>B7+B20+B28+B33</f>
        <v>393737.4799999999</v>
      </c>
      <c r="C36" s="36">
        <f>C7+C20</f>
        <v>334208</v>
      </c>
      <c r="D36" s="90">
        <f>D7+D20+D28+D33</f>
        <v>436825.57</v>
      </c>
      <c r="E36" s="37">
        <f>E7+E20+E28+E33</f>
        <v>465681</v>
      </c>
      <c r="F36" s="36">
        <f>F7+F20+F28+F33</f>
        <v>799889</v>
      </c>
      <c r="G36" s="73">
        <f>G7+G20+G28+G33</f>
        <v>830563.05</v>
      </c>
    </row>
    <row r="37" spans="1:7" ht="12.75">
      <c r="A37" s="34"/>
      <c r="B37" s="36"/>
      <c r="C37" s="36"/>
      <c r="D37" s="35"/>
      <c r="E37" s="38"/>
      <c r="F37" s="39"/>
      <c r="G37" s="70"/>
    </row>
    <row r="38" spans="1:7" ht="12.75">
      <c r="A38" s="5"/>
      <c r="B38" s="5"/>
      <c r="C38" s="5"/>
      <c r="D38" s="5"/>
      <c r="E38" s="5"/>
      <c r="F38" s="6"/>
      <c r="G38" s="5"/>
    </row>
    <row r="43" spans="1:7" ht="20.25">
      <c r="A43" s="40" t="s">
        <v>149</v>
      </c>
      <c r="B43" s="5"/>
      <c r="C43" s="5"/>
      <c r="D43" s="5"/>
      <c r="E43" s="5"/>
      <c r="F43" s="6"/>
      <c r="G43" s="5"/>
    </row>
    <row r="44" spans="1:7" ht="45.75">
      <c r="A44" s="41" t="s">
        <v>135</v>
      </c>
      <c r="B44" s="3" t="s">
        <v>93</v>
      </c>
      <c r="C44" s="4" t="s">
        <v>0</v>
      </c>
      <c r="D44" s="3" t="s">
        <v>94</v>
      </c>
      <c r="E44" s="4" t="s">
        <v>1</v>
      </c>
      <c r="F44" s="83" t="s">
        <v>86</v>
      </c>
      <c r="G44" s="85" t="s">
        <v>95</v>
      </c>
    </row>
    <row r="45" spans="1:7" ht="12.75">
      <c r="A45" s="5"/>
      <c r="B45" s="6"/>
      <c r="C45" s="26"/>
      <c r="D45" s="25"/>
      <c r="E45" s="26"/>
      <c r="F45" s="6"/>
      <c r="G45" s="5"/>
    </row>
    <row r="46" spans="1:7" ht="12.75">
      <c r="A46" s="8" t="s">
        <v>19</v>
      </c>
      <c r="B46" s="25"/>
      <c r="C46" s="27"/>
      <c r="D46" s="25"/>
      <c r="E46" s="26"/>
      <c r="F46" s="74"/>
      <c r="G46" s="75"/>
    </row>
    <row r="47" spans="1:7" ht="12.75">
      <c r="A47" s="24" t="s">
        <v>7</v>
      </c>
      <c r="B47" s="25">
        <v>90500</v>
      </c>
      <c r="C47" s="27">
        <v>80431</v>
      </c>
      <c r="D47" s="25"/>
      <c r="E47" s="42"/>
      <c r="F47" s="156">
        <f>C47+E47</f>
        <v>80431</v>
      </c>
      <c r="G47" s="79">
        <f>B47+D47</f>
        <v>90500</v>
      </c>
    </row>
    <row r="48" spans="1:7" ht="12.75">
      <c r="A48" s="12" t="s">
        <v>20</v>
      </c>
      <c r="B48" s="25">
        <v>1741.11</v>
      </c>
      <c r="C48" s="27">
        <v>2500</v>
      </c>
      <c r="D48" s="93">
        <v>5103.3</v>
      </c>
      <c r="E48" s="26"/>
      <c r="F48" s="156">
        <f aca="true" t="shared" si="2" ref="F48:F53">C48+E48</f>
        <v>2500</v>
      </c>
      <c r="G48" s="79">
        <f aca="true" t="shared" si="3" ref="G48:G53">B48+D48</f>
        <v>6844.41</v>
      </c>
    </row>
    <row r="49" spans="1:7" ht="12.75">
      <c r="A49" s="12" t="s">
        <v>137</v>
      </c>
      <c r="B49" s="25"/>
      <c r="C49" s="27"/>
      <c r="D49" s="93">
        <v>11400</v>
      </c>
      <c r="E49" s="26"/>
      <c r="F49" s="156">
        <f t="shared" si="2"/>
        <v>0</v>
      </c>
      <c r="G49" s="79">
        <f t="shared" si="3"/>
        <v>11400</v>
      </c>
    </row>
    <row r="50" spans="1:7" ht="12.75">
      <c r="A50" s="12" t="s">
        <v>3</v>
      </c>
      <c r="B50" s="25"/>
      <c r="C50" s="27"/>
      <c r="D50" s="93"/>
      <c r="E50" s="26">
        <v>558</v>
      </c>
      <c r="F50" s="156">
        <f t="shared" si="2"/>
        <v>558</v>
      </c>
      <c r="G50" s="79">
        <f t="shared" si="3"/>
        <v>0</v>
      </c>
    </row>
    <row r="51" spans="1:7" ht="12.75">
      <c r="A51" s="12" t="s">
        <v>21</v>
      </c>
      <c r="B51" s="25"/>
      <c r="C51" s="26"/>
      <c r="D51" s="93">
        <v>51187.2</v>
      </c>
      <c r="E51" s="26">
        <v>5000</v>
      </c>
      <c r="F51" s="156">
        <f t="shared" si="2"/>
        <v>5000</v>
      </c>
      <c r="G51" s="79">
        <f t="shared" si="3"/>
        <v>51187.2</v>
      </c>
    </row>
    <row r="52" spans="1:7" ht="12.75">
      <c r="A52" s="24" t="s">
        <v>22</v>
      </c>
      <c r="B52" s="25"/>
      <c r="C52" s="26"/>
      <c r="D52" s="93">
        <v>5556</v>
      </c>
      <c r="E52" s="26">
        <v>5000</v>
      </c>
      <c r="F52" s="156">
        <f t="shared" si="2"/>
        <v>5000</v>
      </c>
      <c r="G52" s="79">
        <f t="shared" si="3"/>
        <v>5556</v>
      </c>
    </row>
    <row r="53" spans="1:7" ht="12.75">
      <c r="A53" s="15" t="s">
        <v>9</v>
      </c>
      <c r="B53" s="29">
        <f>SUM(B47:B52)</f>
        <v>92241.11</v>
      </c>
      <c r="C53" s="30">
        <f>SUM(C47:C52)</f>
        <v>82931</v>
      </c>
      <c r="D53" s="29">
        <f>SUM(D48:D52)</f>
        <v>73246.5</v>
      </c>
      <c r="E53" s="30">
        <f>SUM(E47:E52)</f>
        <v>10558</v>
      </c>
      <c r="F53" s="31">
        <f t="shared" si="2"/>
        <v>93489</v>
      </c>
      <c r="G53" s="89">
        <f t="shared" si="3"/>
        <v>165487.61</v>
      </c>
    </row>
    <row r="54" spans="1:7" ht="12.75">
      <c r="A54" s="33"/>
      <c r="B54" s="25"/>
      <c r="C54" s="26"/>
      <c r="D54" s="25"/>
      <c r="E54" s="26"/>
      <c r="F54" s="156"/>
      <c r="G54" s="75"/>
    </row>
    <row r="55" spans="1:7" ht="12.75">
      <c r="A55" s="8" t="s">
        <v>23</v>
      </c>
      <c r="B55" s="25"/>
      <c r="C55" s="26"/>
      <c r="D55" s="25"/>
      <c r="E55" s="26"/>
      <c r="F55" s="156"/>
      <c r="G55" s="75"/>
    </row>
    <row r="56" spans="1:7" ht="12.75">
      <c r="A56" s="24" t="s">
        <v>24</v>
      </c>
      <c r="B56" s="45">
        <v>2232.46</v>
      </c>
      <c r="C56" s="26">
        <v>2500</v>
      </c>
      <c r="D56" s="45">
        <v>612.03</v>
      </c>
      <c r="E56" s="26">
        <v>500</v>
      </c>
      <c r="F56" s="156">
        <f aca="true" t="shared" si="4" ref="F56:F70">C56+E56</f>
        <v>3000</v>
      </c>
      <c r="G56" s="79">
        <f aca="true" t="shared" si="5" ref="G56:G70">B56+D56</f>
        <v>2844.49</v>
      </c>
    </row>
    <row r="57" spans="1:7" ht="12.75">
      <c r="A57" s="24" t="s">
        <v>25</v>
      </c>
      <c r="B57" s="45">
        <v>5595.9</v>
      </c>
      <c r="C57" s="26">
        <v>10000</v>
      </c>
      <c r="D57" s="45">
        <v>5618</v>
      </c>
      <c r="E57" s="26">
        <v>5000</v>
      </c>
      <c r="F57" s="156">
        <f t="shared" si="4"/>
        <v>15000</v>
      </c>
      <c r="G57" s="79">
        <f t="shared" si="5"/>
        <v>11213.9</v>
      </c>
    </row>
    <row r="58" spans="1:7" ht="12.75">
      <c r="A58" s="24" t="s">
        <v>26</v>
      </c>
      <c r="B58" s="45">
        <v>14152.79</v>
      </c>
      <c r="C58" s="26">
        <v>15000</v>
      </c>
      <c r="D58" s="45">
        <v>1415.72</v>
      </c>
      <c r="E58" s="26"/>
      <c r="F58" s="156">
        <f t="shared" si="4"/>
        <v>15000</v>
      </c>
      <c r="G58" s="79">
        <f t="shared" si="5"/>
        <v>15568.51</v>
      </c>
    </row>
    <row r="59" spans="1:7" ht="12.75">
      <c r="A59" s="24" t="s">
        <v>27</v>
      </c>
      <c r="B59" s="45">
        <v>15598.86</v>
      </c>
      <c r="C59" s="26">
        <v>10000</v>
      </c>
      <c r="D59" s="45">
        <v>2640.3</v>
      </c>
      <c r="E59" s="26">
        <v>10000</v>
      </c>
      <c r="F59" s="156">
        <f t="shared" si="4"/>
        <v>20000</v>
      </c>
      <c r="G59" s="79">
        <f t="shared" si="5"/>
        <v>18239.16</v>
      </c>
    </row>
    <row r="60" spans="1:7" ht="12.75">
      <c r="A60" s="24" t="s">
        <v>28</v>
      </c>
      <c r="B60" s="45">
        <v>3812.32</v>
      </c>
      <c r="C60" s="46">
        <v>3500</v>
      </c>
      <c r="D60" s="45">
        <v>1013</v>
      </c>
      <c r="E60" s="46">
        <v>500</v>
      </c>
      <c r="F60" s="156">
        <f t="shared" si="4"/>
        <v>4000</v>
      </c>
      <c r="G60" s="79">
        <f t="shared" si="5"/>
        <v>4825.32</v>
      </c>
    </row>
    <row r="61" spans="1:7" ht="12.75">
      <c r="A61" s="24" t="s">
        <v>29</v>
      </c>
      <c r="B61" s="45">
        <v>107.3</v>
      </c>
      <c r="C61" s="46"/>
      <c r="D61" s="45"/>
      <c r="E61" s="46"/>
      <c r="F61" s="156">
        <f t="shared" si="4"/>
        <v>0</v>
      </c>
      <c r="G61" s="79">
        <f t="shared" si="5"/>
        <v>107.3</v>
      </c>
    </row>
    <row r="62" spans="1:7" ht="12.75">
      <c r="A62" s="43" t="s">
        <v>30</v>
      </c>
      <c r="B62" s="29">
        <f>SUM(B56:B61)</f>
        <v>41499.630000000005</v>
      </c>
      <c r="C62" s="44">
        <f>SUM(C56:C61)</f>
        <v>41000</v>
      </c>
      <c r="D62" s="29">
        <f>SUM(D56:D61)</f>
        <v>11299.05</v>
      </c>
      <c r="E62" s="44">
        <f>SUM(E56:E61)</f>
        <v>16000</v>
      </c>
      <c r="F62" s="30">
        <f t="shared" si="4"/>
        <v>57000</v>
      </c>
      <c r="G62" s="29">
        <f t="shared" si="5"/>
        <v>52798.68000000001</v>
      </c>
    </row>
    <row r="63" spans="1:7" ht="12.75">
      <c r="A63" s="24"/>
      <c r="B63" s="45"/>
      <c r="C63" s="46"/>
      <c r="D63" s="45"/>
      <c r="E63" s="46"/>
      <c r="F63" s="78"/>
      <c r="G63" s="76"/>
    </row>
    <row r="64" spans="1:7" ht="12.75">
      <c r="A64" s="24" t="s">
        <v>31</v>
      </c>
      <c r="B64" s="45">
        <v>37710.42</v>
      </c>
      <c r="C64" s="46">
        <v>40000</v>
      </c>
      <c r="D64" s="45">
        <v>15673.54</v>
      </c>
      <c r="E64" s="46">
        <v>5000</v>
      </c>
      <c r="F64" s="82">
        <f t="shared" si="4"/>
        <v>45000</v>
      </c>
      <c r="G64" s="79">
        <f t="shared" si="5"/>
        <v>53383.96</v>
      </c>
    </row>
    <row r="65" spans="1:7" ht="12.75">
      <c r="A65" s="24" t="s">
        <v>87</v>
      </c>
      <c r="B65" s="45">
        <v>2967.83</v>
      </c>
      <c r="C65" s="46">
        <v>1700</v>
      </c>
      <c r="D65" s="45">
        <v>6315.97</v>
      </c>
      <c r="E65" s="46">
        <v>4000</v>
      </c>
      <c r="F65" s="82">
        <f t="shared" si="4"/>
        <v>5700</v>
      </c>
      <c r="G65" s="79">
        <f t="shared" si="5"/>
        <v>9283.8</v>
      </c>
    </row>
    <row r="66" spans="1:7" ht="12.75">
      <c r="A66" s="43" t="s">
        <v>30</v>
      </c>
      <c r="B66" s="157">
        <f>SUM(B64:B65)</f>
        <v>40678.25</v>
      </c>
      <c r="C66" s="44">
        <f>SUM(C64:C65)</f>
        <v>41700</v>
      </c>
      <c r="D66" s="29">
        <f>SUM(D64:D65)</f>
        <v>21989.510000000002</v>
      </c>
      <c r="E66" s="44">
        <f>SUM(E64:E65)</f>
        <v>9000</v>
      </c>
      <c r="F66" s="30">
        <f t="shared" si="4"/>
        <v>50700</v>
      </c>
      <c r="G66" s="29">
        <f t="shared" si="5"/>
        <v>62667.76</v>
      </c>
    </row>
    <row r="67" spans="1:7" ht="12.75">
      <c r="A67" s="24"/>
      <c r="B67" s="45"/>
      <c r="C67" s="46"/>
      <c r="D67" s="45"/>
      <c r="E67" s="46"/>
      <c r="F67" s="78"/>
      <c r="G67" s="76"/>
    </row>
    <row r="68" spans="1:8" ht="12.75">
      <c r="A68" s="24" t="s">
        <v>32</v>
      </c>
      <c r="B68" s="45">
        <v>4326.06</v>
      </c>
      <c r="C68" s="46">
        <v>10000</v>
      </c>
      <c r="D68" s="94">
        <v>16983.95</v>
      </c>
      <c r="E68" s="46"/>
      <c r="F68" s="82">
        <f t="shared" si="4"/>
        <v>10000</v>
      </c>
      <c r="G68" s="79">
        <f t="shared" si="5"/>
        <v>21310.010000000002</v>
      </c>
      <c r="H68" s="86"/>
    </row>
    <row r="69" spans="1:8" ht="12.75">
      <c r="A69" s="24" t="s">
        <v>33</v>
      </c>
      <c r="B69" s="45"/>
      <c r="C69" s="46"/>
      <c r="D69" s="45"/>
      <c r="E69" s="46"/>
      <c r="F69" s="82">
        <f t="shared" si="4"/>
        <v>0</v>
      </c>
      <c r="G69" s="79">
        <f t="shared" si="5"/>
        <v>0</v>
      </c>
      <c r="H69" s="86"/>
    </row>
    <row r="70" spans="1:8" ht="12.75">
      <c r="A70" s="24" t="s">
        <v>34</v>
      </c>
      <c r="B70" s="45">
        <v>0</v>
      </c>
      <c r="C70" s="46">
        <v>10000</v>
      </c>
      <c r="D70" s="45"/>
      <c r="E70" s="46"/>
      <c r="F70" s="82">
        <f t="shared" si="4"/>
        <v>10000</v>
      </c>
      <c r="G70" s="79">
        <f t="shared" si="5"/>
        <v>0</v>
      </c>
      <c r="H70" s="86"/>
    </row>
    <row r="71" spans="1:7" ht="12.75">
      <c r="A71" s="15" t="s">
        <v>4</v>
      </c>
      <c r="B71" s="29">
        <f>B62+B66+B68</f>
        <v>86503.94</v>
      </c>
      <c r="C71" s="30">
        <f>C62+C66+C68+C70</f>
        <v>102700</v>
      </c>
      <c r="D71" s="29">
        <f>D62+D66+D68</f>
        <v>50272.509999999995</v>
      </c>
      <c r="E71" s="30">
        <f>E62+E66</f>
        <v>25000</v>
      </c>
      <c r="F71" s="30">
        <f>C71+E71</f>
        <v>127700</v>
      </c>
      <c r="G71" s="89">
        <f>G62+G66+G68</f>
        <v>136776.45</v>
      </c>
    </row>
    <row r="72" spans="1:7" ht="12.75">
      <c r="A72" s="51" t="s">
        <v>35</v>
      </c>
      <c r="B72" s="45"/>
      <c r="C72" s="26"/>
      <c r="D72" s="45"/>
      <c r="E72" s="26"/>
      <c r="F72" s="78"/>
      <c r="G72" s="76"/>
    </row>
    <row r="73" spans="1:7" ht="12.75">
      <c r="A73" s="106" t="s">
        <v>36</v>
      </c>
      <c r="B73" s="45"/>
      <c r="C73" s="26"/>
      <c r="D73" s="45"/>
      <c r="E73" s="26">
        <v>2000</v>
      </c>
      <c r="F73" s="82">
        <f>C73+E73</f>
        <v>2000</v>
      </c>
      <c r="G73" s="76">
        <f>B73+D73</f>
        <v>0</v>
      </c>
    </row>
    <row r="74" spans="1:7" ht="12.75">
      <c r="A74" s="15" t="s">
        <v>4</v>
      </c>
      <c r="B74" s="29"/>
      <c r="C74" s="30"/>
      <c r="D74" s="29"/>
      <c r="E74" s="30">
        <f>SUM(E73:E73)</f>
        <v>2000</v>
      </c>
      <c r="F74" s="30">
        <f>C74+E74</f>
        <v>2000</v>
      </c>
      <c r="G74" s="105">
        <f>B74+D74</f>
        <v>0</v>
      </c>
    </row>
    <row r="75" spans="1:7" ht="12.75">
      <c r="A75" s="48"/>
      <c r="B75" s="49"/>
      <c r="C75" s="32"/>
      <c r="D75" s="49"/>
      <c r="E75" s="32"/>
      <c r="F75" s="74"/>
      <c r="G75" s="76"/>
    </row>
    <row r="76" spans="1:7" ht="12.75">
      <c r="A76" s="50" t="s">
        <v>82</v>
      </c>
      <c r="B76" s="45"/>
      <c r="C76" s="26"/>
      <c r="D76" s="45"/>
      <c r="E76" s="26"/>
      <c r="F76" s="78"/>
      <c r="G76" s="75"/>
    </row>
    <row r="77" spans="1:7" ht="12.75">
      <c r="A77" s="24" t="s">
        <v>83</v>
      </c>
      <c r="B77" s="45">
        <v>15537.73</v>
      </c>
      <c r="C77" s="26">
        <v>8000</v>
      </c>
      <c r="D77" s="45">
        <v>9139.49</v>
      </c>
      <c r="E77" s="26">
        <v>0</v>
      </c>
      <c r="F77" s="82">
        <f>C77+E77</f>
        <v>8000</v>
      </c>
      <c r="G77" s="79">
        <f>B77+D77</f>
        <v>24677.22</v>
      </c>
    </row>
    <row r="78" spans="1:7" ht="12.75">
      <c r="A78" s="24" t="s">
        <v>84</v>
      </c>
      <c r="B78" s="45">
        <v>6480</v>
      </c>
      <c r="C78" s="26">
        <v>4000</v>
      </c>
      <c r="D78" s="45"/>
      <c r="E78" s="26"/>
      <c r="F78" s="82">
        <f>C78+E78</f>
        <v>4000</v>
      </c>
      <c r="G78" s="79">
        <f>B78+D78</f>
        <v>6480</v>
      </c>
    </row>
    <row r="79" spans="1:7" ht="12.75">
      <c r="A79" s="15" t="s">
        <v>4</v>
      </c>
      <c r="B79" s="29">
        <f>SUM(B77:B78)</f>
        <v>22017.73</v>
      </c>
      <c r="C79" s="30">
        <f>SUM(C77:C78)</f>
        <v>12000</v>
      </c>
      <c r="D79" s="29">
        <f>SUM(D77:D78)</f>
        <v>9139.49</v>
      </c>
      <c r="E79" s="30">
        <v>0</v>
      </c>
      <c r="F79" s="30">
        <f>C79+E79</f>
        <v>12000</v>
      </c>
      <c r="G79" s="89">
        <f>B79+D79</f>
        <v>31157.22</v>
      </c>
    </row>
    <row r="85" spans="1:7" ht="20.25">
      <c r="A85" s="40" t="s">
        <v>149</v>
      </c>
      <c r="B85" s="5"/>
      <c r="C85" s="5"/>
      <c r="D85" s="5"/>
      <c r="E85" s="5"/>
      <c r="F85" s="6"/>
      <c r="G85" s="5"/>
    </row>
    <row r="86" spans="1:7" ht="45">
      <c r="A86" s="48"/>
      <c r="B86" s="3" t="s">
        <v>93</v>
      </c>
      <c r="C86" s="4" t="s">
        <v>0</v>
      </c>
      <c r="D86" s="3" t="s">
        <v>94</v>
      </c>
      <c r="E86" s="4" t="s">
        <v>1</v>
      </c>
      <c r="F86" s="83" t="s">
        <v>86</v>
      </c>
      <c r="G86" s="85" t="s">
        <v>95</v>
      </c>
    </row>
    <row r="87" spans="1:7" ht="12.75">
      <c r="A87" s="51" t="s">
        <v>37</v>
      </c>
      <c r="B87" s="52"/>
      <c r="C87" s="13"/>
      <c r="D87" s="91"/>
      <c r="E87" s="13"/>
      <c r="F87" s="6"/>
      <c r="G87" s="5"/>
    </row>
    <row r="88" spans="1:7" ht="12.75">
      <c r="A88" s="24" t="s">
        <v>38</v>
      </c>
      <c r="B88" s="52">
        <v>4920</v>
      </c>
      <c r="C88" s="13"/>
      <c r="D88" s="71">
        <v>35576</v>
      </c>
      <c r="E88" s="13">
        <v>55000</v>
      </c>
      <c r="F88" s="74">
        <f>C88+E88</f>
        <v>55000</v>
      </c>
      <c r="G88" s="77">
        <f>B88+D88</f>
        <v>40496</v>
      </c>
    </row>
    <row r="89" spans="1:7" ht="12.75">
      <c r="A89" s="24" t="s">
        <v>90</v>
      </c>
      <c r="B89" s="52">
        <v>2530</v>
      </c>
      <c r="C89" s="13">
        <v>2000</v>
      </c>
      <c r="D89" s="91"/>
      <c r="E89" s="13"/>
      <c r="F89" s="74">
        <f aca="true" t="shared" si="6" ref="F89:F94">C89+E89</f>
        <v>2000</v>
      </c>
      <c r="G89" s="77">
        <f aca="true" t="shared" si="7" ref="G89:G94">B89+D89</f>
        <v>2530</v>
      </c>
    </row>
    <row r="90" spans="1:7" ht="12.75">
      <c r="A90" s="24" t="s">
        <v>39</v>
      </c>
      <c r="B90" s="52"/>
      <c r="C90" s="13"/>
      <c r="D90" s="91"/>
      <c r="E90" s="13"/>
      <c r="F90" s="74">
        <f t="shared" si="6"/>
        <v>0</v>
      </c>
      <c r="G90" s="77">
        <f t="shared" si="7"/>
        <v>0</v>
      </c>
    </row>
    <row r="91" spans="1:7" ht="12.75">
      <c r="A91" s="24" t="s">
        <v>91</v>
      </c>
      <c r="B91" s="45">
        <v>3910.87</v>
      </c>
      <c r="C91" s="26">
        <v>2000</v>
      </c>
      <c r="D91" s="92"/>
      <c r="E91" s="53"/>
      <c r="F91" s="74">
        <f t="shared" si="6"/>
        <v>2000</v>
      </c>
      <c r="G91" s="77">
        <f t="shared" si="7"/>
        <v>3910.87</v>
      </c>
    </row>
    <row r="92" spans="1:7" ht="12.75">
      <c r="A92" s="24" t="s">
        <v>40</v>
      </c>
      <c r="B92" s="45"/>
      <c r="C92" s="26"/>
      <c r="D92" s="94">
        <v>1364</v>
      </c>
      <c r="E92" s="54">
        <v>55000</v>
      </c>
      <c r="F92" s="74">
        <f t="shared" si="6"/>
        <v>55000</v>
      </c>
      <c r="G92" s="77">
        <f t="shared" si="7"/>
        <v>1364</v>
      </c>
    </row>
    <row r="93" spans="1:7" ht="12.75">
      <c r="A93" s="24" t="s">
        <v>41</v>
      </c>
      <c r="B93" s="45">
        <v>1924</v>
      </c>
      <c r="C93" s="55"/>
      <c r="D93" s="92"/>
      <c r="E93" s="21"/>
      <c r="F93" s="74">
        <f t="shared" si="6"/>
        <v>0</v>
      </c>
      <c r="G93" s="77">
        <f t="shared" si="7"/>
        <v>1924</v>
      </c>
    </row>
    <row r="94" spans="1:7" ht="12.75">
      <c r="A94" s="15" t="s">
        <v>9</v>
      </c>
      <c r="B94" s="16">
        <f>SUM(B88:B93)</f>
        <v>13284.869999999999</v>
      </c>
      <c r="C94" s="30">
        <f>SUM(C88:C93)</f>
        <v>4000</v>
      </c>
      <c r="D94" s="69">
        <f>SUM(D88:D93)</f>
        <v>36940</v>
      </c>
      <c r="E94" s="17">
        <f>SUM(E88:E93)</f>
        <v>110000</v>
      </c>
      <c r="F94" s="30">
        <f t="shared" si="6"/>
        <v>114000</v>
      </c>
      <c r="G94" s="101">
        <f t="shared" si="7"/>
        <v>50224.869999999995</v>
      </c>
    </row>
    <row r="95" spans="1:7" ht="12.75">
      <c r="A95" s="56"/>
      <c r="B95" s="52"/>
      <c r="C95" s="5"/>
      <c r="D95" s="91"/>
      <c r="E95" s="53"/>
      <c r="F95" s="78"/>
      <c r="G95" s="75"/>
    </row>
    <row r="96" spans="1:7" ht="12.75">
      <c r="A96" s="51" t="s">
        <v>42</v>
      </c>
      <c r="B96" s="52"/>
      <c r="C96" s="5"/>
      <c r="D96" s="91"/>
      <c r="E96" s="53"/>
      <c r="F96" s="78"/>
      <c r="G96" s="75"/>
    </row>
    <row r="97" spans="1:7" ht="12.75">
      <c r="A97" s="24" t="s">
        <v>85</v>
      </c>
      <c r="B97" s="52">
        <v>31243.2</v>
      </c>
      <c r="C97" s="13"/>
      <c r="D97" s="71">
        <v>36888.09</v>
      </c>
      <c r="E97" s="46">
        <v>20000</v>
      </c>
      <c r="F97" s="82">
        <f>C97+E97</f>
        <v>20000</v>
      </c>
      <c r="G97" s="79">
        <f>B97+D97</f>
        <v>68131.29</v>
      </c>
    </row>
    <row r="98" spans="1:7" ht="12.75">
      <c r="A98" s="24" t="s">
        <v>43</v>
      </c>
      <c r="B98" s="52"/>
      <c r="C98" s="5"/>
      <c r="D98" s="91"/>
      <c r="E98" s="26">
        <v>20000</v>
      </c>
      <c r="F98" s="82">
        <f>C98+E98</f>
        <v>20000</v>
      </c>
      <c r="G98" s="79">
        <f>B98+D98</f>
        <v>0</v>
      </c>
    </row>
    <row r="99" spans="1:7" ht="12.75">
      <c r="A99" s="24" t="s">
        <v>44</v>
      </c>
      <c r="B99" s="52">
        <v>564.7</v>
      </c>
      <c r="C99" s="13">
        <v>10000</v>
      </c>
      <c r="D99" s="52"/>
      <c r="E99" s="46">
        <v>10000</v>
      </c>
      <c r="F99" s="82">
        <f>C99+E99</f>
        <v>20000</v>
      </c>
      <c r="G99" s="79">
        <f>B99+D99</f>
        <v>564.7</v>
      </c>
    </row>
    <row r="100" spans="1:7" ht="12.75">
      <c r="A100" s="24" t="s">
        <v>45</v>
      </c>
      <c r="B100" s="45"/>
      <c r="C100" s="5"/>
      <c r="D100" s="52"/>
      <c r="E100" s="46"/>
      <c r="F100" s="82">
        <f>C100+E100</f>
        <v>0</v>
      </c>
      <c r="G100" s="79">
        <f>B100+D100</f>
        <v>0</v>
      </c>
    </row>
    <row r="101" spans="1:7" ht="12.75">
      <c r="A101" s="15" t="s">
        <v>9</v>
      </c>
      <c r="B101" s="16">
        <f>SUM(B97:B100)</f>
        <v>31807.9</v>
      </c>
      <c r="C101" s="17">
        <f>SUM(C97:C100)</f>
        <v>10000</v>
      </c>
      <c r="D101" s="16">
        <f>SUM(D97:D100)</f>
        <v>36888.09</v>
      </c>
      <c r="E101" s="30">
        <f>SUM(E97:E100)</f>
        <v>50000</v>
      </c>
      <c r="F101" s="30">
        <f>C101+E101</f>
        <v>60000</v>
      </c>
      <c r="G101" s="89">
        <f>B101+D101</f>
        <v>68695.98999999999</v>
      </c>
    </row>
    <row r="102" spans="1:7" ht="12.75">
      <c r="A102" s="24"/>
      <c r="B102" s="52"/>
      <c r="C102" s="13"/>
      <c r="D102" s="57"/>
      <c r="E102" s="26"/>
      <c r="F102" s="78"/>
      <c r="G102" s="75"/>
    </row>
    <row r="103" spans="1:7" ht="12.75">
      <c r="A103" s="51" t="s">
        <v>89</v>
      </c>
      <c r="B103" s="52"/>
      <c r="C103" s="5"/>
      <c r="D103" s="52"/>
      <c r="E103" s="6"/>
      <c r="F103" s="78"/>
      <c r="G103" s="76"/>
    </row>
    <row r="104" spans="1:7" ht="12.75">
      <c r="A104" s="24" t="s">
        <v>46</v>
      </c>
      <c r="B104" s="52">
        <v>1799.36</v>
      </c>
      <c r="C104" s="54">
        <v>10000</v>
      </c>
      <c r="D104" s="71">
        <v>3163.7</v>
      </c>
      <c r="E104" s="26">
        <v>10000</v>
      </c>
      <c r="F104" s="82">
        <f>C104+E104</f>
        <v>20000</v>
      </c>
      <c r="G104" s="79">
        <f>B104+D104</f>
        <v>4963.0599999999995</v>
      </c>
    </row>
    <row r="105" spans="1:7" ht="12.75">
      <c r="A105" s="24" t="s">
        <v>47</v>
      </c>
      <c r="B105" s="52"/>
      <c r="C105" s="13"/>
      <c r="D105" s="52"/>
      <c r="E105" s="26"/>
      <c r="F105" s="82">
        <f>C105+E105</f>
        <v>0</v>
      </c>
      <c r="G105" s="79">
        <f>B105+D105</f>
        <v>0</v>
      </c>
    </row>
    <row r="106" spans="1:7" ht="12.75">
      <c r="A106" s="15" t="s">
        <v>4</v>
      </c>
      <c r="B106" s="16">
        <f>SUM(B104:B105)</f>
        <v>1799.36</v>
      </c>
      <c r="C106" s="17">
        <f>SUM(C104:C105)</f>
        <v>10000</v>
      </c>
      <c r="D106" s="16">
        <f>SUM(D104:D105)</f>
        <v>3163.7</v>
      </c>
      <c r="E106" s="30">
        <f>SUM(E104:E105)</f>
        <v>10000</v>
      </c>
      <c r="F106" s="30">
        <f>C106+E106</f>
        <v>20000</v>
      </c>
      <c r="G106" s="89">
        <f>B106+D106</f>
        <v>4963.0599999999995</v>
      </c>
    </row>
    <row r="107" spans="1:7" ht="12.75">
      <c r="A107" s="48"/>
      <c r="B107" s="52"/>
      <c r="C107" s="13"/>
      <c r="D107" s="52"/>
      <c r="E107" s="6"/>
      <c r="F107" s="82"/>
      <c r="G107" s="76"/>
    </row>
    <row r="108" spans="1:7" ht="12.75">
      <c r="A108" s="51" t="s">
        <v>48</v>
      </c>
      <c r="B108" s="52"/>
      <c r="C108" s="26"/>
      <c r="D108" s="52"/>
      <c r="E108" s="6"/>
      <c r="F108" s="82"/>
      <c r="G108" s="76"/>
    </row>
    <row r="109" spans="1:7" ht="12.75">
      <c r="A109" s="24" t="s">
        <v>49</v>
      </c>
      <c r="B109" s="58"/>
      <c r="C109" s="26"/>
      <c r="D109" s="71">
        <v>36352.27</v>
      </c>
      <c r="E109" s="26">
        <v>35600</v>
      </c>
      <c r="F109" s="82">
        <f aca="true" t="shared" si="8" ref="F109:F119">C109+E109</f>
        <v>35600</v>
      </c>
      <c r="G109" s="79">
        <f aca="true" t="shared" si="9" ref="G109:G119">B109+D109</f>
        <v>36352.27</v>
      </c>
    </row>
    <row r="110" spans="1:7" ht="12.75">
      <c r="A110" s="24" t="s">
        <v>50</v>
      </c>
      <c r="B110" s="52">
        <v>9158.31</v>
      </c>
      <c r="C110" s="6">
        <v>5700</v>
      </c>
      <c r="D110" s="71">
        <v>26518.8</v>
      </c>
      <c r="E110" s="26">
        <v>22960</v>
      </c>
      <c r="F110" s="82">
        <f t="shared" si="8"/>
        <v>28660</v>
      </c>
      <c r="G110" s="79">
        <f t="shared" si="9"/>
        <v>35677.11</v>
      </c>
    </row>
    <row r="111" spans="1:7" ht="12.75">
      <c r="A111" s="24" t="s">
        <v>51</v>
      </c>
      <c r="B111" s="52">
        <v>333.94</v>
      </c>
      <c r="C111" s="6">
        <v>313</v>
      </c>
      <c r="D111" s="71">
        <v>1726.28</v>
      </c>
      <c r="E111" s="26">
        <v>960</v>
      </c>
      <c r="F111" s="82">
        <f t="shared" si="8"/>
        <v>1273</v>
      </c>
      <c r="G111" s="79">
        <f t="shared" si="9"/>
        <v>2060.22</v>
      </c>
    </row>
    <row r="112" spans="1:7" ht="12.75">
      <c r="A112" s="24" t="s">
        <v>52</v>
      </c>
      <c r="B112" s="52"/>
      <c r="C112" s="6"/>
      <c r="D112" s="71">
        <v>3394.23</v>
      </c>
      <c r="E112" s="26">
        <v>696</v>
      </c>
      <c r="F112" s="82">
        <f t="shared" si="8"/>
        <v>696</v>
      </c>
      <c r="G112" s="79">
        <f t="shared" si="9"/>
        <v>3394.23</v>
      </c>
    </row>
    <row r="113" spans="1:7" ht="12.75">
      <c r="A113" s="24" t="s">
        <v>92</v>
      </c>
      <c r="B113" s="45">
        <v>83391.9</v>
      </c>
      <c r="C113" s="26">
        <v>50103</v>
      </c>
      <c r="D113" s="71">
        <v>114042.08</v>
      </c>
      <c r="E113" s="46">
        <v>101815</v>
      </c>
      <c r="F113" s="82">
        <f t="shared" si="8"/>
        <v>151918</v>
      </c>
      <c r="G113" s="79">
        <f t="shared" si="9"/>
        <v>197433.97999999998</v>
      </c>
    </row>
    <row r="114" spans="1:7" ht="12.75">
      <c r="A114" s="24" t="s">
        <v>53</v>
      </c>
      <c r="B114" s="52">
        <v>3650.4</v>
      </c>
      <c r="C114" s="26">
        <v>4045</v>
      </c>
      <c r="D114" s="71">
        <v>1262.35</v>
      </c>
      <c r="E114" s="59">
        <v>22056.22</v>
      </c>
      <c r="F114" s="82">
        <f t="shared" si="8"/>
        <v>26101.22</v>
      </c>
      <c r="G114" s="79">
        <f t="shared" si="9"/>
        <v>4912.75</v>
      </c>
    </row>
    <row r="115" spans="1:7" ht="12.75">
      <c r="A115" s="24" t="s">
        <v>54</v>
      </c>
      <c r="B115" s="52">
        <v>7842.06</v>
      </c>
      <c r="C115" s="26">
        <v>8750</v>
      </c>
      <c r="D115" s="71">
        <v>5943.39</v>
      </c>
      <c r="E115" s="13">
        <v>7700</v>
      </c>
      <c r="F115" s="82">
        <f t="shared" si="8"/>
        <v>16450</v>
      </c>
      <c r="G115" s="79">
        <f t="shared" si="9"/>
        <v>13785.45</v>
      </c>
    </row>
    <row r="116" spans="1:7" ht="12.75">
      <c r="A116" s="24" t="s">
        <v>55</v>
      </c>
      <c r="B116" s="52">
        <v>1008</v>
      </c>
      <c r="C116" s="46">
        <v>936</v>
      </c>
      <c r="D116" s="71">
        <v>2376</v>
      </c>
      <c r="E116" s="13">
        <v>1536</v>
      </c>
      <c r="F116" s="82">
        <f t="shared" si="8"/>
        <v>2472</v>
      </c>
      <c r="G116" s="79">
        <f t="shared" si="9"/>
        <v>3384</v>
      </c>
    </row>
    <row r="117" spans="1:7" ht="12.75">
      <c r="A117" s="24" t="s">
        <v>56</v>
      </c>
      <c r="B117" s="52">
        <v>2943.34</v>
      </c>
      <c r="C117" s="46">
        <v>3100</v>
      </c>
      <c r="D117" s="71">
        <v>595.78</v>
      </c>
      <c r="E117" s="13">
        <v>595.78</v>
      </c>
      <c r="F117" s="82">
        <f t="shared" si="8"/>
        <v>3695.7799999999997</v>
      </c>
      <c r="G117" s="79">
        <f t="shared" si="9"/>
        <v>3539.12</v>
      </c>
    </row>
    <row r="118" spans="1:7" ht="12.75">
      <c r="A118" s="24" t="s">
        <v>57</v>
      </c>
      <c r="B118" s="52"/>
      <c r="C118" s="46">
        <v>1100</v>
      </c>
      <c r="D118" s="71">
        <v>697.44</v>
      </c>
      <c r="E118" s="54">
        <v>834</v>
      </c>
      <c r="F118" s="82">
        <f t="shared" si="8"/>
        <v>1934</v>
      </c>
      <c r="G118" s="79">
        <f t="shared" si="9"/>
        <v>697.44</v>
      </c>
    </row>
    <row r="119" spans="1:7" ht="12.75">
      <c r="A119" s="15" t="s">
        <v>9</v>
      </c>
      <c r="B119" s="16">
        <f>SUM(B109:B118)</f>
        <v>108327.94999999998</v>
      </c>
      <c r="C119" s="30">
        <f>SUM(C109:C118)</f>
        <v>74047</v>
      </c>
      <c r="D119" s="69">
        <f>SUM(D109:D118)</f>
        <v>192908.62</v>
      </c>
      <c r="E119" s="30">
        <f>SUM(E109:E118)</f>
        <v>194753</v>
      </c>
      <c r="F119" s="30">
        <f t="shared" si="8"/>
        <v>268800</v>
      </c>
      <c r="G119" s="89">
        <f t="shared" si="9"/>
        <v>301236.56999999995</v>
      </c>
    </row>
    <row r="128" spans="1:7" ht="20.25">
      <c r="A128" s="40" t="s">
        <v>149</v>
      </c>
      <c r="B128" s="5"/>
      <c r="C128" s="5"/>
      <c r="D128" s="5"/>
      <c r="E128" s="5"/>
      <c r="F128" s="6"/>
      <c r="G128" s="5"/>
    </row>
    <row r="129" spans="1:7" ht="45">
      <c r="A129" s="95"/>
      <c r="B129" s="3" t="s">
        <v>93</v>
      </c>
      <c r="C129" s="4" t="s">
        <v>0</v>
      </c>
      <c r="D129" s="3" t="s">
        <v>94</v>
      </c>
      <c r="E129" s="4" t="s">
        <v>1</v>
      </c>
      <c r="F129" s="83" t="s">
        <v>86</v>
      </c>
      <c r="G129" s="85" t="s">
        <v>95</v>
      </c>
    </row>
    <row r="130" spans="1:7" ht="12.75">
      <c r="A130" s="8" t="s">
        <v>58</v>
      </c>
      <c r="B130" s="9"/>
      <c r="C130" s="13"/>
      <c r="D130" s="9"/>
      <c r="E130" s="13"/>
      <c r="F130" s="6"/>
      <c r="G130" s="5"/>
    </row>
    <row r="131" spans="1:7" ht="12.75">
      <c r="A131" s="24" t="s">
        <v>59</v>
      </c>
      <c r="B131" s="52"/>
      <c r="C131" s="13">
        <v>250</v>
      </c>
      <c r="D131" s="52">
        <v>10930.46</v>
      </c>
      <c r="E131" s="13">
        <v>20000</v>
      </c>
      <c r="F131" s="74">
        <f>C131+E131</f>
        <v>20250</v>
      </c>
      <c r="G131" s="77">
        <f>B131+D131</f>
        <v>10930.46</v>
      </c>
    </row>
    <row r="132" spans="1:7" ht="12.75">
      <c r="A132" s="24" t="s">
        <v>60</v>
      </c>
      <c r="B132" s="52">
        <v>2250</v>
      </c>
      <c r="C132" s="13">
        <v>4400</v>
      </c>
      <c r="D132" s="52">
        <v>17.86</v>
      </c>
      <c r="E132" s="13">
        <v>400</v>
      </c>
      <c r="F132" s="74">
        <f aca="true" t="shared" si="10" ref="F132:F141">C132+E132</f>
        <v>4800</v>
      </c>
      <c r="G132" s="77">
        <f aca="true" t="shared" si="11" ref="G132:G141">B132+D132</f>
        <v>2267.86</v>
      </c>
    </row>
    <row r="133" spans="1:7" ht="12.75">
      <c r="A133" s="24" t="s">
        <v>61</v>
      </c>
      <c r="B133" s="52">
        <v>2157.57</v>
      </c>
      <c r="C133" s="13">
        <v>3100</v>
      </c>
      <c r="D133" s="52">
        <v>61.6</v>
      </c>
      <c r="E133" s="13"/>
      <c r="F133" s="74">
        <f t="shared" si="10"/>
        <v>3100</v>
      </c>
      <c r="G133" s="77">
        <f t="shared" si="11"/>
        <v>2219.17</v>
      </c>
    </row>
    <row r="134" spans="1:7" ht="12.75">
      <c r="A134" s="24" t="s">
        <v>62</v>
      </c>
      <c r="B134" s="52">
        <v>7087.02</v>
      </c>
      <c r="C134" s="13">
        <v>3600</v>
      </c>
      <c r="D134" s="52">
        <v>1458.8</v>
      </c>
      <c r="E134" s="13">
        <v>1000</v>
      </c>
      <c r="F134" s="74">
        <f t="shared" si="10"/>
        <v>4600</v>
      </c>
      <c r="G134" s="77">
        <f t="shared" si="11"/>
        <v>8545.82</v>
      </c>
    </row>
    <row r="135" spans="1:7" ht="12.75">
      <c r="A135" s="24" t="s">
        <v>63</v>
      </c>
      <c r="B135" s="52">
        <v>2996.5</v>
      </c>
      <c r="C135" s="13">
        <v>2100</v>
      </c>
      <c r="D135" s="52">
        <v>2857.86</v>
      </c>
      <c r="E135" s="13"/>
      <c r="F135" s="74">
        <f t="shared" si="10"/>
        <v>2100</v>
      </c>
      <c r="G135" s="77">
        <f t="shared" si="11"/>
        <v>5854.360000000001</v>
      </c>
    </row>
    <row r="136" spans="1:7" ht="12.75">
      <c r="A136" s="24" t="s">
        <v>64</v>
      </c>
      <c r="B136" s="52"/>
      <c r="C136" s="13"/>
      <c r="D136" s="52">
        <v>32413.31</v>
      </c>
      <c r="E136" s="13">
        <v>32000</v>
      </c>
      <c r="F136" s="74">
        <f t="shared" si="10"/>
        <v>32000</v>
      </c>
      <c r="G136" s="77">
        <f t="shared" si="11"/>
        <v>32413.31</v>
      </c>
    </row>
    <row r="137" spans="1:7" ht="12.75">
      <c r="A137" s="24" t="s">
        <v>65</v>
      </c>
      <c r="B137" s="52">
        <v>1229.79</v>
      </c>
      <c r="C137" s="13">
        <v>500</v>
      </c>
      <c r="D137" s="52">
        <v>8504.78</v>
      </c>
      <c r="E137" s="13">
        <v>6000</v>
      </c>
      <c r="F137" s="74">
        <f t="shared" si="10"/>
        <v>6500</v>
      </c>
      <c r="G137" s="77">
        <f t="shared" si="11"/>
        <v>9734.57</v>
      </c>
    </row>
    <row r="138" spans="1:7" ht="12.75">
      <c r="A138" s="24" t="s">
        <v>66</v>
      </c>
      <c r="B138" s="52">
        <v>8681.6</v>
      </c>
      <c r="C138" s="13">
        <v>8500</v>
      </c>
      <c r="D138" s="52"/>
      <c r="E138" s="13"/>
      <c r="F138" s="74">
        <f t="shared" si="10"/>
        <v>8500</v>
      </c>
      <c r="G138" s="77">
        <f t="shared" si="11"/>
        <v>8681.6</v>
      </c>
    </row>
    <row r="139" spans="1:7" ht="12.75">
      <c r="A139" s="24" t="s">
        <v>67</v>
      </c>
      <c r="B139" s="52">
        <v>204</v>
      </c>
      <c r="C139" s="13">
        <v>680</v>
      </c>
      <c r="D139" s="52"/>
      <c r="E139" s="13"/>
      <c r="F139" s="74">
        <f t="shared" si="10"/>
        <v>680</v>
      </c>
      <c r="G139" s="77">
        <f t="shared" si="11"/>
        <v>204</v>
      </c>
    </row>
    <row r="140" spans="1:7" ht="12.75">
      <c r="A140" s="24" t="s">
        <v>68</v>
      </c>
      <c r="B140" s="52">
        <v>5412.53</v>
      </c>
      <c r="C140" s="13">
        <v>6700</v>
      </c>
      <c r="D140" s="71">
        <v>211.2</v>
      </c>
      <c r="E140" s="13">
        <v>800</v>
      </c>
      <c r="F140" s="74">
        <f t="shared" si="10"/>
        <v>7500</v>
      </c>
      <c r="G140" s="77">
        <f t="shared" si="11"/>
        <v>5623.73</v>
      </c>
    </row>
    <row r="141" spans="1:7" ht="12.75">
      <c r="A141" s="15" t="s">
        <v>9</v>
      </c>
      <c r="B141" s="16">
        <f>SUM(B131:B140)</f>
        <v>30019.010000000002</v>
      </c>
      <c r="C141" s="60">
        <f>SUM(C131:C140)</f>
        <v>29830</v>
      </c>
      <c r="D141" s="69">
        <f>SUM(D131:D140)</f>
        <v>56455.869999999995</v>
      </c>
      <c r="E141" s="17">
        <v>60200</v>
      </c>
      <c r="F141" s="30">
        <f t="shared" si="10"/>
        <v>90030</v>
      </c>
      <c r="G141" s="101">
        <f t="shared" si="11"/>
        <v>86474.88</v>
      </c>
    </row>
    <row r="142" spans="1:7" ht="12.75">
      <c r="A142" s="51" t="s">
        <v>69</v>
      </c>
      <c r="B142" s="52"/>
      <c r="C142" s="13"/>
      <c r="D142" s="52"/>
      <c r="E142" s="13"/>
      <c r="F142" s="78"/>
      <c r="G142" s="76"/>
    </row>
    <row r="143" spans="1:7" ht="12.75">
      <c r="A143" s="12" t="s">
        <v>88</v>
      </c>
      <c r="B143" s="9">
        <v>2187.1</v>
      </c>
      <c r="C143" s="13">
        <v>1500</v>
      </c>
      <c r="D143" s="52"/>
      <c r="E143" s="13">
        <v>1500</v>
      </c>
      <c r="F143" s="82">
        <f>C143+E143</f>
        <v>3000</v>
      </c>
      <c r="G143" s="76">
        <f>B143+D143</f>
        <v>2187.1</v>
      </c>
    </row>
    <row r="144" spans="1:7" ht="12.75">
      <c r="A144" s="12" t="s">
        <v>70</v>
      </c>
      <c r="B144" s="9">
        <v>1667</v>
      </c>
      <c r="C144" s="13">
        <v>1700</v>
      </c>
      <c r="D144" s="57"/>
      <c r="E144" s="13"/>
      <c r="F144" s="82">
        <f>C144+E144</f>
        <v>1700</v>
      </c>
      <c r="G144" s="76">
        <f>B144+D144</f>
        <v>1667</v>
      </c>
    </row>
    <row r="145" spans="1:7" ht="12.75">
      <c r="A145" s="15" t="s">
        <v>4</v>
      </c>
      <c r="B145" s="16">
        <f>SUM(B143:B144)</f>
        <v>3854.1</v>
      </c>
      <c r="C145" s="17">
        <f>SUM(C143:C144)</f>
        <v>3200</v>
      </c>
      <c r="D145" s="131"/>
      <c r="E145" s="17">
        <v>1500</v>
      </c>
      <c r="F145" s="30">
        <f>C145+E145</f>
        <v>4700</v>
      </c>
      <c r="G145" s="105">
        <f>B145+D145</f>
        <v>3854.1</v>
      </c>
    </row>
    <row r="146" spans="1:13" ht="12.75">
      <c r="A146" s="47"/>
      <c r="B146" s="57"/>
      <c r="C146" s="21"/>
      <c r="D146" s="52"/>
      <c r="E146" s="13"/>
      <c r="F146" s="82"/>
      <c r="G146" s="76"/>
      <c r="M146" s="86"/>
    </row>
    <row r="147" spans="1:7" ht="12.75">
      <c r="A147" s="51" t="s">
        <v>71</v>
      </c>
      <c r="B147" s="52"/>
      <c r="C147" s="13"/>
      <c r="D147" s="52"/>
      <c r="E147" s="13"/>
      <c r="F147" s="82"/>
      <c r="G147" s="76"/>
    </row>
    <row r="148" spans="1:7" ht="12.75">
      <c r="A148" s="24" t="s">
        <v>72</v>
      </c>
      <c r="B148" s="52"/>
      <c r="C148" s="13">
        <v>4000</v>
      </c>
      <c r="D148" s="52"/>
      <c r="E148" s="13"/>
      <c r="F148" s="82">
        <f>C148+E148</f>
        <v>4000</v>
      </c>
      <c r="G148" s="76">
        <f>B148+D148</f>
        <v>0</v>
      </c>
    </row>
    <row r="149" spans="1:7" ht="12.75">
      <c r="A149" s="24" t="s">
        <v>138</v>
      </c>
      <c r="B149" s="52"/>
      <c r="C149" s="13"/>
      <c r="D149" s="52">
        <v>1700</v>
      </c>
      <c r="E149" s="13"/>
      <c r="F149" s="82">
        <f>C149+E149</f>
        <v>0</v>
      </c>
      <c r="G149" s="76">
        <f>B149+D149</f>
        <v>1700</v>
      </c>
    </row>
    <row r="150" spans="1:7" ht="12.75">
      <c r="A150" s="24" t="s">
        <v>73</v>
      </c>
      <c r="B150" s="52"/>
      <c r="C150" s="13"/>
      <c r="D150" s="71">
        <v>1432.2</v>
      </c>
      <c r="E150" s="13">
        <v>4000</v>
      </c>
      <c r="F150" s="82">
        <f>C150+E150</f>
        <v>4000</v>
      </c>
      <c r="G150" s="76">
        <f>B150+D150</f>
        <v>1432.2</v>
      </c>
    </row>
    <row r="151" spans="1:7" ht="12.75">
      <c r="A151" s="15" t="s">
        <v>4</v>
      </c>
      <c r="B151" s="16"/>
      <c r="C151" s="17">
        <f>SUM(C148:C150)</f>
        <v>4000</v>
      </c>
      <c r="D151" s="69">
        <f>SUM(D148:D150)</f>
        <v>3132.2</v>
      </c>
      <c r="E151" s="17">
        <v>4000</v>
      </c>
      <c r="F151" s="30">
        <f>C151+E151</f>
        <v>8000</v>
      </c>
      <c r="G151" s="105">
        <f>B151+D151</f>
        <v>3132.2</v>
      </c>
    </row>
    <row r="152" spans="1:7" ht="12.75">
      <c r="A152" s="28" t="s">
        <v>74</v>
      </c>
      <c r="B152" s="9"/>
      <c r="C152" s="21"/>
      <c r="D152" s="52"/>
      <c r="E152" s="21"/>
      <c r="F152" s="82"/>
      <c r="G152" s="75"/>
    </row>
    <row r="153" spans="1:7" ht="12.75">
      <c r="A153" s="12" t="s">
        <v>75</v>
      </c>
      <c r="B153" s="9">
        <v>6529.27</v>
      </c>
      <c r="C153" s="54"/>
      <c r="D153" s="71">
        <v>1744.78</v>
      </c>
      <c r="E153" s="54"/>
      <c r="F153" s="82">
        <f>C153+E153</f>
        <v>0</v>
      </c>
      <c r="G153" s="79">
        <f>B153+D153</f>
        <v>8274.050000000001</v>
      </c>
    </row>
    <row r="154" spans="1:7" ht="12.75">
      <c r="A154" s="15" t="s">
        <v>4</v>
      </c>
      <c r="B154" s="69">
        <f>SUM(B153)</f>
        <v>6529.27</v>
      </c>
      <c r="C154" s="17">
        <f>SUM(C153)</f>
        <v>0</v>
      </c>
      <c r="D154" s="16">
        <f>SUM(D153)</f>
        <v>1744.78</v>
      </c>
      <c r="E154" s="17">
        <v>0</v>
      </c>
      <c r="F154" s="30">
        <f>C154+E154</f>
        <v>0</v>
      </c>
      <c r="G154" s="89">
        <f>B154+D154</f>
        <v>8274.050000000001</v>
      </c>
    </row>
    <row r="155" spans="1:7" ht="12.75">
      <c r="A155" s="8" t="s">
        <v>76</v>
      </c>
      <c r="B155" s="9"/>
      <c r="C155" s="53"/>
      <c r="D155" s="52"/>
      <c r="E155" s="53"/>
      <c r="F155" s="82"/>
      <c r="G155" s="76"/>
    </row>
    <row r="156" spans="1:7" ht="12.75">
      <c r="A156" s="12" t="s">
        <v>77</v>
      </c>
      <c r="B156" s="9"/>
      <c r="D156" s="52"/>
      <c r="F156" s="82">
        <f>C156+E156</f>
        <v>0</v>
      </c>
      <c r="G156" s="76">
        <f>B156+D156</f>
        <v>0</v>
      </c>
    </row>
    <row r="157" spans="1:7" ht="12.75">
      <c r="A157" s="12" t="s">
        <v>78</v>
      </c>
      <c r="B157" s="9">
        <v>919.21</v>
      </c>
      <c r="C157" s="13">
        <v>1500</v>
      </c>
      <c r="D157" s="71">
        <v>1268.33</v>
      </c>
      <c r="E157" s="13">
        <v>1500</v>
      </c>
      <c r="F157" s="82">
        <f>C157+E157</f>
        <v>3000</v>
      </c>
      <c r="G157" s="76">
        <f>B157+D157</f>
        <v>2187.54</v>
      </c>
    </row>
    <row r="158" spans="1:7" ht="12.75">
      <c r="A158" s="15" t="s">
        <v>9</v>
      </c>
      <c r="B158" s="88">
        <v>919.21</v>
      </c>
      <c r="C158" s="17">
        <f>SUM(C156:C157)</f>
        <v>1500</v>
      </c>
      <c r="D158" s="69">
        <f>SUM(D157)</f>
        <v>1268.33</v>
      </c>
      <c r="E158" s="17">
        <v>1500</v>
      </c>
      <c r="F158" s="30">
        <f>C158+E158</f>
        <v>3000</v>
      </c>
      <c r="G158" s="105">
        <f>B158+D158</f>
        <v>2187.54</v>
      </c>
    </row>
    <row r="159" spans="1:7" ht="12.75">
      <c r="A159" s="15"/>
      <c r="B159" s="88"/>
      <c r="C159" s="17"/>
      <c r="D159" s="69"/>
      <c r="E159" s="17"/>
      <c r="F159" s="78"/>
      <c r="G159" s="81"/>
    </row>
    <row r="160" spans="1:7" ht="12.75">
      <c r="A160" s="34" t="s">
        <v>79</v>
      </c>
      <c r="B160" s="61">
        <f>B53+B71+B79+B94+B101+B106+B119+B141+B145+B154+B158</f>
        <v>397304.45</v>
      </c>
      <c r="C160" s="62">
        <f>C53+C71+C79+C94+C101+C106+C119+C141+C145+C151+C154+C158</f>
        <v>334208</v>
      </c>
      <c r="D160" s="72">
        <f>D53+D71+D79+D94+D101+D106+D119+D141+D151+D154+D158</f>
        <v>465160.0900000001</v>
      </c>
      <c r="E160" s="62">
        <v>469511</v>
      </c>
      <c r="F160" s="36">
        <f>F53+F71+F74+F79+F94+F101+F106+F119+F141+F145+F151+F158</f>
        <v>803719</v>
      </c>
      <c r="G160" s="73">
        <f>G53+G71+G74+G79+G94+G101+G106+G119+G141+G145+G151+G154+G158</f>
        <v>862464.54</v>
      </c>
    </row>
    <row r="161" spans="1:7" ht="15">
      <c r="A161" s="63"/>
      <c r="B161" s="9"/>
      <c r="C161" s="13"/>
      <c r="D161" s="52"/>
      <c r="E161" s="13"/>
      <c r="F161" s="74"/>
      <c r="G161" s="76"/>
    </row>
    <row r="162" spans="1:7" ht="12.75">
      <c r="A162" s="64" t="s">
        <v>80</v>
      </c>
      <c r="B162" s="72">
        <v>393737.48</v>
      </c>
      <c r="C162" s="62">
        <v>334208</v>
      </c>
      <c r="D162" s="72">
        <v>436825.57</v>
      </c>
      <c r="E162" s="37">
        <v>465681</v>
      </c>
      <c r="F162" s="78">
        <v>799889</v>
      </c>
      <c r="G162" s="73">
        <v>830563.05</v>
      </c>
    </row>
    <row r="163" spans="1:7" ht="12.75">
      <c r="A163" s="64" t="s">
        <v>79</v>
      </c>
      <c r="B163" s="61">
        <v>-397304.45</v>
      </c>
      <c r="C163" s="62">
        <v>-334208</v>
      </c>
      <c r="D163" s="72">
        <v>-465160.09</v>
      </c>
      <c r="E163" s="62">
        <v>-469511</v>
      </c>
      <c r="F163" s="78">
        <v>-803719</v>
      </c>
      <c r="G163" s="80">
        <v>-862464.54</v>
      </c>
    </row>
    <row r="164" spans="1:7" ht="12.75">
      <c r="A164" s="65" t="s">
        <v>81</v>
      </c>
      <c r="B164" s="66">
        <f aca="true" t="shared" si="12" ref="B164:G164">SUM(B162:B163)</f>
        <v>-3566.9700000000303</v>
      </c>
      <c r="C164" s="66">
        <f t="shared" si="12"/>
        <v>0</v>
      </c>
      <c r="D164" s="158">
        <f t="shared" si="12"/>
        <v>-28334.52000000002</v>
      </c>
      <c r="E164" s="66">
        <f t="shared" si="12"/>
        <v>-3830</v>
      </c>
      <c r="F164" s="84">
        <f t="shared" si="12"/>
        <v>-3830</v>
      </c>
      <c r="G164" s="84">
        <f t="shared" si="12"/>
        <v>-31901.48999999999</v>
      </c>
    </row>
    <row r="178" spans="1:7" ht="12.75">
      <c r="A178" s="87"/>
      <c r="B178" s="87"/>
      <c r="C178" s="87"/>
      <c r="D178" s="87"/>
      <c r="E178" s="87"/>
      <c r="F178" s="87"/>
      <c r="G178" s="87"/>
    </row>
    <row r="179" spans="1:7" ht="12.75">
      <c r="A179" s="87"/>
      <c r="B179" s="87"/>
      <c r="C179" s="96"/>
      <c r="D179" s="170"/>
      <c r="E179" s="161"/>
      <c r="F179" s="161"/>
      <c r="G179" s="96"/>
    </row>
    <row r="180" spans="1:7" ht="12.75">
      <c r="A180" s="96"/>
      <c r="B180" s="159"/>
      <c r="C180" s="160"/>
      <c r="D180" s="96"/>
      <c r="E180" s="98"/>
      <c r="F180" s="161"/>
      <c r="G180" s="96"/>
    </row>
    <row r="181" spans="1:7" ht="18">
      <c r="A181" s="162"/>
      <c r="B181" s="163"/>
      <c r="C181" s="164"/>
      <c r="D181" s="163"/>
      <c r="E181" s="165"/>
      <c r="F181" s="166"/>
      <c r="G181" s="167"/>
    </row>
    <row r="182" spans="1:7" ht="12.75">
      <c r="A182" s="96"/>
      <c r="B182" s="168"/>
      <c r="C182" s="169"/>
      <c r="D182" s="168"/>
      <c r="E182" s="170"/>
      <c r="F182" s="161"/>
      <c r="G182" s="96"/>
    </row>
    <row r="183" spans="1:7" ht="12.75">
      <c r="A183" s="171"/>
      <c r="B183" s="172"/>
      <c r="C183" s="161"/>
      <c r="D183" s="169"/>
      <c r="E183" s="169"/>
      <c r="F183" s="161"/>
      <c r="G183" s="96"/>
    </row>
    <row r="184" spans="1:7" ht="12.75">
      <c r="A184" s="171"/>
      <c r="B184" s="173"/>
      <c r="C184" s="161"/>
      <c r="D184" s="174"/>
      <c r="E184" s="161"/>
      <c r="F184" s="175"/>
      <c r="G184" s="176"/>
    </row>
    <row r="185" spans="1:7" ht="12.75">
      <c r="A185" s="171"/>
      <c r="B185" s="172"/>
      <c r="C185" s="161"/>
      <c r="D185" s="177"/>
      <c r="E185" s="161"/>
      <c r="F185" s="175"/>
      <c r="G185" s="176"/>
    </row>
    <row r="186" spans="1:8" ht="12.75">
      <c r="A186" s="171"/>
      <c r="B186" s="173"/>
      <c r="C186" s="161"/>
      <c r="D186" s="174"/>
      <c r="E186" s="161"/>
      <c r="F186" s="175"/>
      <c r="G186" s="176"/>
      <c r="H186" s="86"/>
    </row>
    <row r="187" spans="1:8" ht="12.75">
      <c r="A187" s="171"/>
      <c r="B187" s="172"/>
      <c r="C187" s="161"/>
      <c r="D187" s="177"/>
      <c r="E187" s="161"/>
      <c r="F187" s="175"/>
      <c r="G187" s="176"/>
      <c r="H187" s="86"/>
    </row>
    <row r="188" spans="1:7" ht="12.75">
      <c r="A188" s="171"/>
      <c r="B188" s="173"/>
      <c r="C188" s="178"/>
      <c r="D188" s="173"/>
      <c r="E188" s="161"/>
      <c r="F188" s="175"/>
      <c r="G188" s="176"/>
    </row>
    <row r="189" spans="1:7" ht="12.75">
      <c r="A189" s="171"/>
      <c r="B189" s="161"/>
      <c r="C189" s="179"/>
      <c r="D189" s="173"/>
      <c r="E189" s="161"/>
      <c r="F189" s="175"/>
      <c r="G189" s="176"/>
    </row>
    <row r="190" spans="1:7" ht="12.75">
      <c r="A190" s="96"/>
      <c r="B190" s="161"/>
      <c r="C190" s="179"/>
      <c r="D190" s="168"/>
      <c r="E190" s="96"/>
      <c r="F190" s="175"/>
      <c r="G190" s="176"/>
    </row>
    <row r="191" spans="1:7" ht="12.75">
      <c r="A191" s="96"/>
      <c r="B191" s="173"/>
      <c r="C191" s="179"/>
      <c r="D191" s="180"/>
      <c r="E191" s="181"/>
      <c r="F191" s="175"/>
      <c r="G191" s="176"/>
    </row>
    <row r="192" spans="1:7" ht="12.75">
      <c r="A192" s="96"/>
      <c r="B192" s="161"/>
      <c r="C192" s="96"/>
      <c r="D192" s="96"/>
      <c r="E192" s="96"/>
      <c r="F192" s="161"/>
      <c r="G192" s="96"/>
    </row>
    <row r="193" spans="1:7" ht="12.75">
      <c r="A193" s="182"/>
      <c r="B193" s="161"/>
      <c r="C193" s="96"/>
      <c r="D193" s="96"/>
      <c r="E193" s="96"/>
      <c r="F193" s="161"/>
      <c r="G193" s="96"/>
    </row>
    <row r="194" spans="1:7" ht="12.75">
      <c r="A194" s="96"/>
      <c r="B194" s="98"/>
      <c r="C194" s="96"/>
      <c r="D194" s="96"/>
      <c r="E194" s="96"/>
      <c r="F194" s="96"/>
      <c r="G194" s="96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</cp:lastModifiedBy>
  <cp:lastPrinted>2010-04-02T09:50:08Z</cp:lastPrinted>
  <dcterms:created xsi:type="dcterms:W3CDTF">2009-03-26T10:51:35Z</dcterms:created>
  <dcterms:modified xsi:type="dcterms:W3CDTF">2010-04-14T12:12:09Z</dcterms:modified>
  <cp:category/>
  <cp:version/>
  <cp:contentType/>
  <cp:contentStatus/>
</cp:coreProperties>
</file>